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richData/richValueRel.xml" ContentType="application/vnd.ms-excel.richvaluerel+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L:\Rel ext\ASS\7.Ingénierie Sociale\04. GMR\07. REAAP\2027\Communication\"/>
    </mc:Choice>
  </mc:AlternateContent>
  <xr:revisionPtr revIDLastSave="0" documentId="8_{582EAD75-7CD5-4E1F-9ECC-4534ED7B70E8}" xr6:coauthVersionLast="47" xr6:coauthVersionMax="47" xr10:uidLastSave="{00000000-0000-0000-0000-000000000000}"/>
  <bookViews>
    <workbookView xWindow="-108" yWindow="-108" windowWidth="23256" windowHeight="13896" activeTab="1" xr2:uid="{446D975D-34A5-4489-8E9E-AFA7A19A5328}"/>
  </bookViews>
  <sheets>
    <sheet name="lisez  moi " sheetId="15" r:id="rId1"/>
    <sheet name="Formulaire" sheetId="1" r:id="rId2"/>
    <sheet name="Feuil6" sheetId="14" state="hidden" r:id="rId3"/>
    <sheet name="Feuil5" sheetId="13" state="hidden" r:id="rId4"/>
    <sheet name="Signature et Tranmission" sheetId="10" r:id="rId5"/>
    <sheet name="Récap" sheetId="11" r:id="rId6"/>
    <sheet name="Feuil1" sheetId="4" state="hidden" r:id="rId7"/>
    <sheet name="Feuil4" sheetId="7" state="hidden" r:id="rId8"/>
    <sheet name="Feuil3" sheetId="9" state="hidden" r:id="rId9"/>
    <sheet name="Feuil2" sheetId="5" state="hidden" r:id="rId10"/>
    <sheet name="Listes" sheetId="3" state="hidden" r:id="rId11"/>
    <sheet name="liste axe et volet" sheetId="8" state="hidden" r:id="rId12"/>
  </sheets>
  <definedNames>
    <definedName name="Axe_1">'liste axe et volet'!$A$2:$A$3</definedName>
    <definedName name="Axe_2">'liste axe et volet'!$B$2:$B$3</definedName>
    <definedName name="Axe_3">'liste axe et volet'!$C$2:$C$3</definedName>
    <definedName name="Axe_4">'liste axe et volet'!$D$2:$D$3</definedName>
    <definedName name="Liste_AccompagnementSocial">Listes!$F$2:$F$4</definedName>
    <definedName name="Liste_AnimationVieSociale">Listes!$G$2:$G$6</definedName>
    <definedName name="Liste_Enfance">Listes!$H$4:$H$9</definedName>
    <definedName name="Liste_Jeunesse">Listes!$I$2:$I$10</definedName>
    <definedName name="Liste_lieux">'liste axe et volet'!$G$2:$G$5</definedName>
    <definedName name="Liste_Logement">Listes!$J$2:$J$7</definedName>
    <definedName name="Liste_SIRETdifferent">Listes!$D$2:$D$3</definedName>
    <definedName name="Liste_Thematiqueprojet">Listes!$E$2:$E$8</definedName>
    <definedName name="Volet_1___Actions_collectives_d_échanges_et_d_entraide_entre__parents">'liste axe et volet'!$A$2:$A$3</definedName>
    <definedName name="_xlnm.Print_Area" localSheetId="1">Formulaire!$A$1:$I$192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39" i="1" l="1"/>
  <c r="D540" i="1"/>
  <c r="D541" i="1"/>
  <c r="G614" i="1"/>
  <c r="D190" i="1"/>
  <c r="D188" i="1"/>
  <c r="D363" i="1"/>
  <c r="D364" i="1"/>
  <c r="D365" i="1"/>
  <c r="D366" i="1"/>
  <c r="D187" i="1"/>
  <c r="D189" i="1"/>
  <c r="D278" i="1"/>
  <c r="D276" i="1"/>
  <c r="D279" i="1"/>
  <c r="D712" i="1"/>
  <c r="D672" i="1"/>
  <c r="D667" i="1"/>
  <c r="D654" i="1"/>
  <c r="D650" i="1"/>
  <c r="D644" i="1"/>
  <c r="D671" i="1" s="1"/>
  <c r="D676" i="1" s="1"/>
  <c r="D599" i="1"/>
  <c r="D622" i="1"/>
  <c r="F478" i="1"/>
  <c r="F477" i="1"/>
  <c r="C402" i="1" a="1"/>
  <c r="C402" i="1" s="1"/>
  <c r="F390" i="1"/>
  <c r="F391" i="1"/>
  <c r="F303" i="1"/>
  <c r="F457" i="1"/>
  <c r="F370" i="1"/>
  <c r="F283" i="1"/>
  <c r="F195" i="1"/>
  <c r="F456" i="1"/>
  <c r="F369" i="1"/>
  <c r="F282" i="1"/>
  <c r="F194" i="1"/>
  <c r="C195" i="1" s="1"/>
  <c r="C100" i="1"/>
  <c r="C315" i="1" a="1"/>
  <c r="C315" i="1" s="1"/>
  <c r="C139" i="1" a="1"/>
  <c r="C139" i="1" s="1"/>
  <c r="C227" i="1" a="1"/>
  <c r="C227" i="1" s="1"/>
  <c r="D574" i="1"/>
  <c r="D551" i="1"/>
  <c r="C489" i="1" a="1"/>
  <c r="C489" i="1" s="1"/>
  <c r="C487" i="1" a="1"/>
  <c r="C487" i="1" s="1"/>
  <c r="C89" i="1"/>
  <c r="F88" i="1"/>
  <c r="D194" i="1" l="1"/>
  <c r="C400" i="1" a="1"/>
  <c r="C400" i="1" s="1"/>
  <c r="C313" i="1" a="1"/>
  <c r="C313" i="1" s="1"/>
  <c r="C225" i="1" a="1"/>
  <c r="C225" i="1" s="1"/>
  <c r="B5" i="11"/>
  <c r="C5" i="11"/>
  <c r="D5" i="11"/>
  <c r="E5" i="11"/>
  <c r="F5" i="11"/>
  <c r="F725" i="1"/>
  <c r="F724" i="1"/>
  <c r="G717" i="1"/>
  <c r="D717" i="1"/>
  <c r="D699" i="1"/>
  <c r="D695" i="1"/>
  <c r="D689" i="1"/>
  <c r="F680" i="1"/>
  <c r="F679" i="1"/>
  <c r="G672" i="1"/>
  <c r="F635" i="1"/>
  <c r="F634" i="1"/>
  <c r="G627" i="1"/>
  <c r="D627" i="1"/>
  <c r="D609" i="1"/>
  <c r="D605" i="1"/>
  <c r="F6" i="11"/>
  <c r="F7" i="11"/>
  <c r="F8" i="11"/>
  <c r="F9" i="11"/>
  <c r="E6" i="11"/>
  <c r="E7" i="11"/>
  <c r="E8" i="11"/>
  <c r="D6" i="11"/>
  <c r="D7" i="11"/>
  <c r="D8" i="11"/>
  <c r="C6" i="11"/>
  <c r="C7" i="11"/>
  <c r="C8" i="11"/>
  <c r="B6" i="11"/>
  <c r="B7" i="11"/>
  <c r="B8" i="11"/>
  <c r="B3" i="11"/>
  <c r="F3" i="11"/>
  <c r="E3" i="11"/>
  <c r="D3" i="11"/>
  <c r="C3" i="11"/>
  <c r="B2" i="11"/>
  <c r="F4" i="11"/>
  <c r="E4" i="11"/>
  <c r="D4" i="11"/>
  <c r="C4" i="11"/>
  <c r="B4" i="11"/>
  <c r="D104" i="1"/>
  <c r="E541" i="1"/>
  <c r="E540" i="1"/>
  <c r="E539" i="1"/>
  <c r="D538" i="1"/>
  <c r="G522" i="1"/>
  <c r="E522" i="1"/>
  <c r="F512" i="1"/>
  <c r="F510" i="1"/>
  <c r="F480" i="1"/>
  <c r="F474" i="1"/>
  <c r="F463" i="1"/>
  <c r="F460" i="1"/>
  <c r="D453" i="1"/>
  <c r="E453" i="1" s="1"/>
  <c r="D452" i="1"/>
  <c r="E452" i="1" s="1"/>
  <c r="D451" i="1"/>
  <c r="E451" i="1" s="1"/>
  <c r="D450" i="1"/>
  <c r="E450" i="1" s="1"/>
  <c r="G434" i="1"/>
  <c r="E434" i="1"/>
  <c r="F424" i="1"/>
  <c r="F422" i="1"/>
  <c r="F393" i="1"/>
  <c r="F387" i="1"/>
  <c r="F376" i="1"/>
  <c r="F373" i="1"/>
  <c r="E365" i="1"/>
  <c r="E363" i="1"/>
  <c r="G347" i="1"/>
  <c r="E347" i="1"/>
  <c r="F337" i="1"/>
  <c r="F335" i="1"/>
  <c r="F306" i="1"/>
  <c r="F304" i="1"/>
  <c r="F300" i="1"/>
  <c r="F289" i="1"/>
  <c r="F286" i="1"/>
  <c r="E279" i="1"/>
  <c r="E278" i="1"/>
  <c r="D277" i="1"/>
  <c r="E277" i="1" s="1"/>
  <c r="E276" i="1"/>
  <c r="G260" i="1"/>
  <c r="E260" i="1"/>
  <c r="F250" i="1"/>
  <c r="F248" i="1"/>
  <c r="F218" i="1"/>
  <c r="F216" i="1"/>
  <c r="F215" i="1"/>
  <c r="F212" i="1"/>
  <c r="F201" i="1"/>
  <c r="F198" i="1"/>
  <c r="D557" i="1"/>
  <c r="D561" i="1"/>
  <c r="D579" i="1"/>
  <c r="G579" i="1"/>
  <c r="F586" i="1"/>
  <c r="F587" i="1"/>
  <c r="F106" i="1"/>
  <c r="E538" i="1" l="1"/>
  <c r="G566" i="1"/>
  <c r="E364" i="1"/>
  <c r="J11" i="11"/>
  <c r="E366" i="1"/>
  <c r="G704" i="1"/>
  <c r="J14" i="11" s="1"/>
  <c r="C456" i="1"/>
  <c r="C369" i="1"/>
  <c r="C282" i="1"/>
  <c r="C194" i="1"/>
  <c r="D106" i="1"/>
  <c r="C317" i="1"/>
  <c r="C230" i="1"/>
  <c r="D282" i="1"/>
  <c r="C283" i="1"/>
  <c r="D369" i="1"/>
  <c r="C370" i="1"/>
  <c r="D456" i="1"/>
  <c r="C457" i="1"/>
  <c r="C263" i="1"/>
  <c r="F494" i="1"/>
  <c r="C530" i="1"/>
  <c r="C525" i="1"/>
  <c r="C508" i="1"/>
  <c r="C499" i="1"/>
  <c r="C492" i="1"/>
  <c r="C483" i="1"/>
  <c r="C470" i="1"/>
  <c r="G5" i="11"/>
  <c r="D2" i="11"/>
  <c r="F14" i="11"/>
  <c r="G6" i="11"/>
  <c r="E627" i="1"/>
  <c r="E672" i="1"/>
  <c r="E717" i="1"/>
  <c r="G8" i="11"/>
  <c r="D716" i="1"/>
  <c r="D721" i="1" s="1"/>
  <c r="D626" i="1"/>
  <c r="C2" i="11"/>
  <c r="E14" i="11"/>
  <c r="E2" i="11"/>
  <c r="C13" i="11"/>
  <c r="D13" i="11"/>
  <c r="E13" i="11"/>
  <c r="F13" i="11"/>
  <c r="C14" i="11"/>
  <c r="F2" i="11"/>
  <c r="C12" i="11"/>
  <c r="D12" i="11"/>
  <c r="E12" i="11"/>
  <c r="F12" i="11"/>
  <c r="D14" i="11"/>
  <c r="C11" i="11"/>
  <c r="D11" i="11"/>
  <c r="E11" i="11"/>
  <c r="F11" i="11"/>
  <c r="G7" i="11"/>
  <c r="C148" i="1"/>
  <c r="C396" i="1"/>
  <c r="C411" i="1"/>
  <c r="C420" i="1"/>
  <c r="C442" i="1"/>
  <c r="C404" i="1"/>
  <c r="C437" i="1"/>
  <c r="C383" i="1"/>
  <c r="C309" i="1"/>
  <c r="C324" i="1"/>
  <c r="C237" i="1"/>
  <c r="C333" i="1"/>
  <c r="C221" i="1"/>
  <c r="C350" i="1"/>
  <c r="C208" i="1"/>
  <c r="C355" i="1"/>
  <c r="C296" i="1"/>
  <c r="C246" i="1"/>
  <c r="C268" i="1"/>
  <c r="D578" i="1"/>
  <c r="D583" i="1" s="1"/>
  <c r="E579" i="1"/>
  <c r="C137" i="1" a="1"/>
  <c r="C137" i="1" s="1"/>
  <c r="E85" i="1" a="1"/>
  <c r="E85" i="1" s="1"/>
  <c r="G456" i="1" s="1"/>
  <c r="F110" i="1"/>
  <c r="B14" i="11"/>
  <c r="G659" i="1"/>
  <c r="G171" i="1"/>
  <c r="E171" i="1"/>
  <c r="F159" i="1"/>
  <c r="F161" i="1"/>
  <c r="F130" i="1"/>
  <c r="F124" i="1"/>
  <c r="F113" i="1"/>
  <c r="C97" i="1"/>
  <c r="C83" i="1"/>
  <c r="C72" i="1" a="1"/>
  <c r="C72" i="1" s="1"/>
  <c r="C70" i="1" a="1"/>
  <c r="C70" i="1" s="1"/>
  <c r="C68" i="1" a="1"/>
  <c r="C68" i="1" s="1"/>
  <c r="C66" i="1" a="1"/>
  <c r="C66" i="1" s="1"/>
  <c r="F128" i="1"/>
  <c r="F127" i="1"/>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22" i="4"/>
  <c r="C23" i="4"/>
  <c r="C24" i="4"/>
  <c r="C25" i="4"/>
  <c r="C26" i="4"/>
  <c r="C27" i="4"/>
  <c r="C28" i="4"/>
  <c r="C29" i="4"/>
  <c r="C2" i="4"/>
  <c r="C3" i="4"/>
  <c r="C4" i="4"/>
  <c r="C5" i="4"/>
  <c r="C6" i="4"/>
  <c r="C7" i="4"/>
  <c r="C8" i="4"/>
  <c r="C9" i="4"/>
  <c r="C10" i="4"/>
  <c r="C11" i="4"/>
  <c r="C12" i="4"/>
  <c r="C13" i="4"/>
  <c r="C14" i="4"/>
  <c r="C15" i="4"/>
  <c r="C16" i="4"/>
  <c r="C17" i="4"/>
  <c r="C18" i="4"/>
  <c r="C19" i="4"/>
  <c r="C20" i="4"/>
  <c r="C21" i="4"/>
  <c r="C1" i="4"/>
  <c r="G698" i="1" l="1"/>
  <c r="G716" i="1" s="1"/>
  <c r="G721" i="1" s="1"/>
  <c r="E721" i="1" s="1"/>
  <c r="G608" i="1"/>
  <c r="G626" i="1" s="1"/>
  <c r="G631" i="1" s="1"/>
  <c r="J12" i="11"/>
  <c r="G653" i="1"/>
  <c r="G671" i="1" s="1"/>
  <c r="J13" i="11"/>
  <c r="G14" i="11"/>
  <c r="H14" i="11" s="1"/>
  <c r="D631" i="1"/>
  <c r="G106" i="1"/>
  <c r="G282" i="1"/>
  <c r="E188" i="1"/>
  <c r="B12" i="11"/>
  <c r="G12" i="11" s="1"/>
  <c r="H12" i="11" s="1"/>
  <c r="G560" i="1"/>
  <c r="G578" i="1" s="1"/>
  <c r="G583" i="1" s="1"/>
  <c r="E583" i="1" s="1"/>
  <c r="B11" i="11"/>
  <c r="G11" i="11" s="1"/>
  <c r="H11" i="11" s="1"/>
  <c r="E189" i="1"/>
  <c r="B13" i="11"/>
  <c r="G13" i="11" s="1"/>
  <c r="H13" i="11" s="1"/>
  <c r="G194" i="1"/>
  <c r="G369" i="1"/>
  <c r="C120" i="1"/>
  <c r="E190" i="1"/>
  <c r="E187" i="1"/>
  <c r="C157" i="1"/>
  <c r="C174" i="1"/>
  <c r="F143" i="1"/>
  <c r="C179" i="1"/>
  <c r="C141" i="1"/>
  <c r="C133" i="1"/>
  <c r="C106" i="1"/>
  <c r="E716" i="1" l="1"/>
  <c r="H704" i="1"/>
  <c r="E631" i="1"/>
  <c r="E626" i="1"/>
  <c r="H614" i="1"/>
  <c r="G676" i="1"/>
  <c r="E676" i="1" s="1"/>
  <c r="H659" i="1"/>
  <c r="E671" i="1"/>
  <c r="E578" i="1"/>
  <c r="H566" i="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<sst xmlns="http://schemas.openxmlformats.org/spreadsheetml/2006/main" count="1057" uniqueCount="562">
  <si>
    <t>Formulaire de demande de subvention de fonctionnement 
FONDS NATIONAL PARENTALITE</t>
  </si>
  <si>
    <t>Les actions de soutien et d'accompagnement à la parentalité sont des actions mises en œuvre avec et pour les parents sur un territoire. Elles visent à mettre à leur disposition un ensemble de ressources, d'informations et de services pour les accompagner dans l'éducation de leurs enfants, aux moments clés de leur vie familiale, si et quand ils en ressentent le besoin.
En valorisant les parents dans leur rôle, le soutien à la parentalité contribue à prévenir et accompagner les risques pouvant peser sur les relations intrafamiliales (ruptures familiales, relations conflictuelles parents/ados, etc.).
Les actions parentalité soutenues par les Caf et leurs partenaires doivent s'inscrire dans le cadre de la Charte nationale de soutien à la Parentalité . Elles doivent également répondre aux exigences du Référentiel socle Parentalité et respecter les principes de la Charte de la laïcité de la branche Famille avec ses partenaires.</t>
  </si>
  <si>
    <t xml:space="preserve">Insérer lien vers la charte nationale de soutien à la parentalité, la charte de la laïcité et le référentiel socle parentalité   </t>
  </si>
  <si>
    <t xml:space="preserve">Organisme demandeur </t>
  </si>
  <si>
    <t>Numéro SIREN  de l'organisme demandeur </t>
  </si>
  <si>
    <t xml:space="preserve">Pré-alimenté </t>
  </si>
  <si>
    <t>Nom de l'organisme demandeur </t>
  </si>
  <si>
    <t>Pré-alimenté</t>
  </si>
  <si>
    <t>Nature juridique</t>
  </si>
  <si>
    <t>Commune </t>
  </si>
  <si>
    <t>Représentant légal</t>
  </si>
  <si>
    <t>Nom  du représentant légal</t>
  </si>
  <si>
    <t>x</t>
  </si>
  <si>
    <t>Prénom du représentant légal</t>
  </si>
  <si>
    <t xml:space="preserve">Champ à saisir - Obligatoire </t>
  </si>
  <si>
    <t>Fonction du représentant légal </t>
  </si>
  <si>
    <t>Champ à saisir - Obligatoire</t>
  </si>
  <si>
    <t>Adresse mail du représentant légal</t>
  </si>
  <si>
    <t>Référent du projet </t>
  </si>
  <si>
    <t>Nom  du référent du projet</t>
  </si>
  <si>
    <t>Prénom du référent du projet</t>
  </si>
  <si>
    <t xml:space="preserve">Fonction du référent du projet </t>
  </si>
  <si>
    <r>
      <t>Champ à saisir - Obligatoire</t>
    </r>
    <r>
      <rPr>
        <b/>
        <sz val="20"/>
        <color rgb="FFFF0000"/>
        <rFont val="Arial"/>
        <family val="2"/>
      </rPr>
      <t xml:space="preserve"> </t>
    </r>
  </si>
  <si>
    <t>Adresse mail du référent du projet </t>
  </si>
  <si>
    <t>Numéro de téléphone du référent du projet</t>
  </si>
  <si>
    <t>Activité(s) concernée(s) par la demande  </t>
  </si>
  <si>
    <t>Veuillez sélectionner la Caf auprès de laquelle vous souhaitez déposer une demande *</t>
  </si>
  <si>
    <t>281 Eure-et-Loir</t>
  </si>
  <si>
    <t>Liste déroulante des Caf en cas de gestionnaire "multi-Caf" 
Caf unique si gestionnaire mono-Caf</t>
  </si>
  <si>
    <r>
      <t xml:space="preserve">Votre demande de subvention concerne t'elle une activité pour laquelle vous percevez une prestation de service ? *
</t>
    </r>
    <r>
      <rPr>
        <sz val="12"/>
        <color rgb="FF002060"/>
        <rFont val="Arial"/>
        <family val="2"/>
      </rPr>
      <t xml:space="preserve">Si votre demande concerne plusieurs activités financées par une prestation de service, veuillez cocher "non" </t>
    </r>
  </si>
  <si>
    <t>Oui</t>
  </si>
  <si>
    <t>Liste déroulante Oui/Non</t>
  </si>
  <si>
    <t>Si OUI</t>
  </si>
  <si>
    <t>si NON</t>
  </si>
  <si>
    <t xml:space="preserve">Veuillez indiquer l'équipement concerné </t>
  </si>
  <si>
    <t>Veuillez indiquer la nature d'activité concernée par le projet</t>
  </si>
  <si>
    <t>06 - Ludothèque / Médiathèque</t>
  </si>
  <si>
    <t xml:space="preserve">Veuillez sélectionner l'activité concernée dans la liste ci-dessous *  </t>
  </si>
  <si>
    <t>Veuillez indiquer la principale prestation de service de l'équipement</t>
  </si>
  <si>
    <t>Établissement d'Accueil du Jeune Enfant</t>
  </si>
  <si>
    <t xml:space="preserve"> Si "Autres", indiquer le type d'activité *</t>
  </si>
  <si>
    <t xml:space="preserve">Sélection d'un équipempent/service du gestionnaire </t>
  </si>
  <si>
    <t>Si oui</t>
  </si>
  <si>
    <t>Champ à saisir - Obligatoire si "Non" sélectionné</t>
  </si>
  <si>
    <t>Adresse du déroulement du projet</t>
  </si>
  <si>
    <r>
      <t xml:space="preserve">Où est localisé le projet ?
</t>
    </r>
    <r>
      <rPr>
        <i/>
        <sz val="18"/>
        <color rgb="FF002060"/>
        <rFont val="Arial"/>
        <family val="2"/>
      </rPr>
      <t>Sélectionnez la bonne option</t>
    </r>
  </si>
  <si>
    <t xml:space="preserve">Liste déroulante (un seul choix possible)  </t>
  </si>
  <si>
    <t>Si vous avez répondu "Aucune de ces options", précisez le(s) territoire(s) concerné(s)</t>
  </si>
  <si>
    <t xml:space="preserve">Champ à saisir - Obligatoire si "Aucune de ces options" coché </t>
  </si>
  <si>
    <t>Adresse de déroulement du projet</t>
  </si>
  <si>
    <t>Plusieurs lieux</t>
  </si>
  <si>
    <t>Liste déroulante (un seul choix possible)</t>
  </si>
  <si>
    <r>
      <t xml:space="preserve">Si un équipement est sélectionné et si sélection "Lieu unique"  , pré-alimenter avec l'adresse de l'équipement - </t>
    </r>
    <r>
      <rPr>
        <b/>
        <sz val="20"/>
        <color rgb="FFFF0000"/>
        <rFont val="Arial"/>
        <family val="2"/>
      </rPr>
      <t>Modifiable</t>
    </r>
  </si>
  <si>
    <t>Bouton "Rapatrier" pour garantir la bonne correspondance entre code postal et commune</t>
  </si>
  <si>
    <t>Description opérationnelle du projet</t>
  </si>
  <si>
    <t xml:space="preserve"> Présentation du projet </t>
  </si>
  <si>
    <t xml:space="preserve">Intitulé du projet </t>
  </si>
  <si>
    <t>Participez-vous à un comité d’animation locale ou départementale Parentalité ?</t>
  </si>
  <si>
    <t xml:space="preserve"> </t>
  </si>
  <si>
    <t>Champ à saisir - Obligatoire si réponse "Oui"</t>
  </si>
  <si>
    <t>Axe_1</t>
  </si>
  <si>
    <t>Axe concerné</t>
  </si>
  <si>
    <t>Concernant votre projet, il s'agit d'un</t>
  </si>
  <si>
    <t>Nouveau projet</t>
  </si>
  <si>
    <t>Liste déroulante</t>
  </si>
  <si>
    <t>Existe-t-il un comité de pilotage ou une instance de suivi de projet ?</t>
  </si>
  <si>
    <t>Non</t>
  </si>
  <si>
    <t>Liste déroulante OUI/NON</t>
  </si>
  <si>
    <t>Rubrique à décliner par action si axe 1 choisie (n = numéro de l'action en cours)</t>
  </si>
  <si>
    <t>Quel est l'Intitulé de l'action ou du service</t>
  </si>
  <si>
    <t>Quel est le volet de l'action ou du service ?</t>
  </si>
  <si>
    <t xml:space="preserve">Volet 1 : Actions collectives d'échanges et d'entraide entre  parents </t>
  </si>
  <si>
    <t xml:space="preserve">Liste déroulante - Un seul choix possible. </t>
  </si>
  <si>
    <t xml:space="preserve">Champ à saisir - Obligatoire
</t>
  </si>
  <si>
    <t>L'action ou service est-il nouveau ?</t>
  </si>
  <si>
    <t>Champ à saisir - Non obligatoire</t>
  </si>
  <si>
    <t>Thématique de l'action ou du service</t>
  </si>
  <si>
    <t>Parent d’ado</t>
  </si>
  <si>
    <t>Objectif opérationnel de l'action/service</t>
  </si>
  <si>
    <t>xxxx</t>
  </si>
  <si>
    <t>Description de l'action/service</t>
  </si>
  <si>
    <t>xxx</t>
  </si>
  <si>
    <t>Parents concernés</t>
  </si>
  <si>
    <t>Futurs parents</t>
  </si>
  <si>
    <t>Modalités de participation des parents à l'action</t>
  </si>
  <si>
    <t>Co-intervenants ou intervenants ponctuels dans l’action/service</t>
  </si>
  <si>
    <t>Est-il prévu une participation financière du public bénéficiaire de l'action ?</t>
  </si>
  <si>
    <t>Moyens mis en place pour lever les freins à la participation des parents</t>
  </si>
  <si>
    <t>Autres</t>
  </si>
  <si>
    <t>Cet action/service a une vocation</t>
  </si>
  <si>
    <t>Communale</t>
  </si>
  <si>
    <t>Texte libre</t>
  </si>
  <si>
    <t>Si axe 1 ou Axe 2</t>
  </si>
  <si>
    <t>Date prévisionnelle de début de l'action ou du service</t>
  </si>
  <si>
    <t>Date prévisionnelle de fin de l'action ou du service</t>
  </si>
  <si>
    <t>Avec quels indicateurs jugerez-vous de l’atteinte des objectifs ?</t>
  </si>
  <si>
    <t>Avec quels outils d'évaluation ?</t>
  </si>
  <si>
    <t xml:space="preserve">Est-il envisagé de procéder à un (ou des) recrutement(s) pour la mise en œuvre de l’action/service ? </t>
  </si>
  <si>
    <t>Liste des intervenants sur l'action ou le service</t>
  </si>
  <si>
    <t>Nom Prénom et  qualification</t>
  </si>
  <si>
    <t>Statut</t>
  </si>
  <si>
    <t>Nb Heures</t>
  </si>
  <si>
    <t>Mail et Télephone uniquement pour les prestataires</t>
  </si>
  <si>
    <t>Coût estimé de l'intervention uniquement pour prestataire</t>
  </si>
  <si>
    <t>Personnel mis à disposition</t>
  </si>
  <si>
    <t>TOTAL</t>
  </si>
  <si>
    <t xml:space="preserve">Est-il prévu des séances d’analyse de la pratique professionnelle ? </t>
  </si>
  <si>
    <t>Rubrique à décliner par action si axe 1 choisie (n = numéro de l'action en cours) puis a redecliner par années</t>
  </si>
  <si>
    <t>Coût de l'action/service 2027</t>
  </si>
  <si>
    <t>Subventions demandées aux autres partenaires 2027</t>
  </si>
  <si>
    <t>Coût de l'action/service 2028</t>
  </si>
  <si>
    <t>Subventions demandées aux autres partenaires 2028</t>
  </si>
  <si>
    <t>Coût de l'action/service 2029</t>
  </si>
  <si>
    <t>Subventions demandées aux autres partenaires 2029</t>
  </si>
  <si>
    <t>Coût de l'action/service 2030</t>
  </si>
  <si>
    <t>Subventions demandées aux autres partenaires 2030</t>
  </si>
  <si>
    <t>Subvention Caf sollicitée pour l'action/service 2027</t>
  </si>
  <si>
    <t>Subvention Caf sollicitée pour l'action/service 2028</t>
  </si>
  <si>
    <t>Subvention Caf sollicitée pour l'action/service 2029</t>
  </si>
  <si>
    <t>Subvention Caf sollicitée pour l'action/service 2030</t>
  </si>
  <si>
    <t>Parent</t>
  </si>
  <si>
    <t>Intercommunale</t>
  </si>
  <si>
    <t>Budget 2027 du projet</t>
  </si>
  <si>
    <t xml:space="preserve">Veuillez compléter le budget prévisionnel du projet en indiquant clairement les dépenses et recettes. </t>
  </si>
  <si>
    <t>CHARGES</t>
  </si>
  <si>
    <t>PRODUITS</t>
  </si>
  <si>
    <t>60 - ACHATS</t>
  </si>
  <si>
    <t xml:space="preserve">70 – VENTES DE PRODUITS FABRIQUES, PRESTATIONS DE SERVICES,  MARCHANDISES </t>
  </si>
  <si>
    <t>61 – SERVICES EXTERIEURS</t>
  </si>
  <si>
    <t xml:space="preserve">70623 - Prestation de service reçue de la Caf </t>
  </si>
  <si>
    <t xml:space="preserve">611 – Sous-traitance générale </t>
  </si>
  <si>
    <t>70624 - Fonds d'accompagnement reçus de la Caf</t>
  </si>
  <si>
    <t>6112 - Dont sous-traitance service support, frais de siège, service paie</t>
  </si>
  <si>
    <t>70625 - Aide spécifique</t>
  </si>
  <si>
    <t xml:space="preserve">613 – Locations mobilières et immobilières </t>
  </si>
  <si>
    <t>70626 - Montant Bonus Territoire Convention Territoriale Globale</t>
  </si>
  <si>
    <t>614 – Charges locatives</t>
  </si>
  <si>
    <t>70641 - Participations familiales déductibles de la PS</t>
  </si>
  <si>
    <t>61AUT - Autres Comptes 61 (612, 615 à 619) : Crédit Bail, entretien et réparations, assurance, études et recherche, divers, RRR)</t>
  </si>
  <si>
    <t>70642- Participations familiales (ou participations des usagers) non déductibles de la PS</t>
  </si>
  <si>
    <t>62 – AUTRES SERVICES EXTERIEURS</t>
  </si>
  <si>
    <t>707 - Ventes de marchandises</t>
  </si>
  <si>
    <t xml:space="preserve">621- Personnel intérimaire et détaché (y compris mécénat de compétences) </t>
  </si>
  <si>
    <t>708- Produits des activités annexes</t>
  </si>
  <si>
    <t>628 - Frais de siège</t>
  </si>
  <si>
    <t>70AUT - Autres</t>
  </si>
  <si>
    <t>62AUT - Autres comptes 62 (622 à 629) : Intermédiaires, publicité, déplacements, frais postaux et de télécommunication, frais bancaires</t>
  </si>
  <si>
    <t>74 – SUBVENTIONS D’EXPLOITATION</t>
  </si>
  <si>
    <t>63 – IMPOTS ET TAXES</t>
  </si>
  <si>
    <t>741 - Subventions et prestations de service versées par l’Etat</t>
  </si>
  <si>
    <t xml:space="preserve">63A - Impôts et taxes liés aux frais de personnel </t>
  </si>
  <si>
    <t>742 - Subventions et prestations de service régionales</t>
  </si>
  <si>
    <t>63B - Autres impôts et taxes</t>
  </si>
  <si>
    <t xml:space="preserve">743 - Subventions et prestations de service départementales </t>
  </si>
  <si>
    <t>64 – CHARGES DE PERSONNEL</t>
  </si>
  <si>
    <t>744 - Subventions et prestations de service communales</t>
  </si>
  <si>
    <t>7451 - Subventions d’exploitation et prestations de service versées par des organismes nationaux (dont PS MSA)</t>
  </si>
  <si>
    <t>7452 - Subvention d’exploitation Caf</t>
  </si>
  <si>
    <t xml:space="preserve">746- Subventions d'exploitation et prestations de service des EPCI (intercommunalité) </t>
  </si>
  <si>
    <t>747 - Subventions d'exploitation et prestations de service versées par une entreprise</t>
  </si>
  <si>
    <t xml:space="preserve">7481 - Subventions d'exploitation reçues de l'Union Européenne </t>
  </si>
  <si>
    <t xml:space="preserve">7488 - Subventions d'exploitation reçues d'autres entités publiques </t>
  </si>
  <si>
    <t>65 – AUTRES CHARGES DE GESTION COURANTE</t>
  </si>
  <si>
    <t>75 – AUTRES PRODUITS DE GESTION COURANTE</t>
  </si>
  <si>
    <t>66 – CHARGES FINANCIERES</t>
  </si>
  <si>
    <t>76 – PRODUITS FINANCIERS</t>
  </si>
  <si>
    <t>67 – CHARGES EXCEPTIONNELLES</t>
  </si>
  <si>
    <t>77 – PRODUITS EXCEPTIONNELS</t>
  </si>
  <si>
    <t xml:space="preserve">68 – DOTATIONS AUX AMORTISSEMENTS, DEPRECIATIONS ET PROVISIONS </t>
  </si>
  <si>
    <t>78 – REPRISE SUR AMORTISSEMENT, DEPRECIATIONS ET PROVISIONS</t>
  </si>
  <si>
    <t xml:space="preserve">6811 - Dotations aux amortissements sur immobilisations incorporelles et corporelles </t>
  </si>
  <si>
    <t>68AUT – Autres comptes 68 (6815 à 687) : Dotations aux provisions et dépréciations</t>
  </si>
  <si>
    <t>69 – IMPOTS SUR LES BENEFICES</t>
  </si>
  <si>
    <t>79 – TRANSFERT DE CHARGES</t>
  </si>
  <si>
    <t>TOTAL CHARGES</t>
  </si>
  <si>
    <t>TOTAL PRODUITS</t>
  </si>
  <si>
    <t xml:space="preserve">86 – CONTRIBUTIONS VOLONTAIRES </t>
  </si>
  <si>
    <t xml:space="preserve">87 – CONTREPARTIE DES CONTRIBUTIONS VOLONTAIRES </t>
  </si>
  <si>
    <t>860 - Secours en nature (alimentaire, vestimentaire)</t>
  </si>
  <si>
    <t xml:space="preserve">870 – Contrepartie des secours en nature (alimentaire, vestimentaire) </t>
  </si>
  <si>
    <t>861 - Mise à disposition gratuite de biens (locaux, matériels, fluides : gaz, électricité, etc.)</t>
  </si>
  <si>
    <t>871 - Contrepartie des mises à disposition gratuite de biens (locaux, matériels, fluides : gaz, électricité, etc.)</t>
  </si>
  <si>
    <t>86AUT – Prestations en nature</t>
  </si>
  <si>
    <t>87AUT – Contrepartie des prestations en nature</t>
  </si>
  <si>
    <t>TOTAL CHARGES ET CONTRIBUTIONS VOLONTAIRES</t>
  </si>
  <si>
    <t>TOTAL PRODUITS ET CONTREPARTIE DES CONTRIBUTIONS VOLONTAIRES</t>
  </si>
  <si>
    <r>
      <t xml:space="preserve">*Votre projet engendre-t-il un surcoût sur les charges de personnel </t>
    </r>
    <r>
      <rPr>
        <b/>
        <sz val="12"/>
        <color rgb="FF002060"/>
        <rFont val="Arial"/>
        <family val="2"/>
      </rPr>
      <t xml:space="preserve">(charges sociales incluses) ? </t>
    </r>
    <r>
      <rPr>
        <i/>
        <sz val="12"/>
        <color rgb="FF002060"/>
        <rFont val="Arial"/>
        <family val="2"/>
      </rPr>
      <t>Sélectionnez la bonne réponse</t>
    </r>
  </si>
  <si>
    <t xml:space="preserve"> "Le surcoût n'est pas systématiquement pris en compte dans l'instruction de la demande". </t>
  </si>
  <si>
    <t>Pour rappel, la subvention ne peut pas couvrir plus de 80% des charges du projet (tous financements de la branche famille confondus).</t>
  </si>
  <si>
    <t>Budget 2028 du projet</t>
  </si>
  <si>
    <t>Budget 2029 du projet</t>
  </si>
  <si>
    <t>Budget 2030 du projet</t>
  </si>
  <si>
    <t>Projet reconduit</t>
  </si>
  <si>
    <t>SIGNATURE &amp; TRANSMISSION</t>
  </si>
  <si>
    <t>Signature électronique</t>
  </si>
  <si>
    <t xml:space="preserve">En qualité de déposant pour l'organisme demandeur </t>
  </si>
  <si>
    <r>
      <t xml:space="preserve">Atteste que l'organisme respecte les principes de la </t>
    </r>
    <r>
      <rPr>
        <b/>
        <sz val="11"/>
        <color rgb="FF002060"/>
        <rFont val="Segoe UI"/>
        <family val="2"/>
      </rPr>
      <t>Charte de la laïcité de la branche Famille</t>
    </r>
    <r>
      <rPr>
        <sz val="11"/>
        <color rgb="FF002060"/>
        <rFont val="Segoe UI"/>
        <family val="2"/>
      </rPr>
      <t xml:space="preserve"> avec ses partenaires</t>
    </r>
  </si>
  <si>
    <r>
      <t xml:space="preserve">Atteste que le projet Parentalité de l'organisme respecte les principes de la </t>
    </r>
    <r>
      <rPr>
        <b/>
        <sz val="11"/>
        <color rgb="FF002060"/>
        <rFont val="Segoe UI"/>
        <family val="2"/>
      </rPr>
      <t>Charte nationale de soutien à la Parentalité</t>
    </r>
    <r>
      <rPr>
        <sz val="11"/>
        <color rgb="FF002060"/>
        <rFont val="Segoe UI"/>
        <family val="2"/>
      </rPr>
      <t xml:space="preserve"> et les exigences du </t>
    </r>
    <r>
      <rPr>
        <b/>
        <sz val="11"/>
        <color rgb="FF002060"/>
        <rFont val="Segoe UI"/>
        <family val="2"/>
      </rPr>
      <t>Référentiel socle Parentalité</t>
    </r>
  </si>
  <si>
    <t>Atteste, pour les associations ou les organismes de droit privé à but lucratif, avoir recours à un commissaire aux comptes, le cas échéant et selon les conditions applicables</t>
  </si>
  <si>
    <t>Certifie exactes et sincères les informations du présent dossier, notamment la mention de l'ensemble des demandes de subventions introduites auprès d'autres financeurs publics ainsi que l'approbation du budget par les instances statutaires</t>
  </si>
  <si>
    <r>
      <t>RAPPEL :</t>
    </r>
    <r>
      <rPr>
        <sz val="11"/>
        <color rgb="FF002060"/>
        <rFont val="Segoe UI"/>
        <family val="2"/>
      </rPr>
      <t xml:space="preserve"> les associations ou fondations concernées doivent souscrire au contrat d'engagement républicain annexé au décret n° 2021-1947 du 31 décembre 2021 pris pour l'application de l'article 10-1 de la loi n° 2000-321 du 12 avril 2000 relative aux droits des citoyens dans leurs relations avec les administrations.</t>
    </r>
  </si>
  <si>
    <t>ACTION 1</t>
  </si>
  <si>
    <t>ACTION 2</t>
  </si>
  <si>
    <t>ACTION 3</t>
  </si>
  <si>
    <t>ACTION 4</t>
  </si>
  <si>
    <t>ACTION 5</t>
  </si>
  <si>
    <t>contrôle</t>
  </si>
  <si>
    <t>% CAF</t>
  </si>
  <si>
    <t xml:space="preserve">Budget </t>
  </si>
  <si>
    <t>Ain</t>
  </si>
  <si>
    <t>Aisne</t>
  </si>
  <si>
    <t>Allier</t>
  </si>
  <si>
    <t>Alpes-de-Haute-Provence</t>
  </si>
  <si>
    <t>Hautes-Alpes</t>
  </si>
  <si>
    <t>Alpes-Maritimes</t>
  </si>
  <si>
    <t>Ardèche</t>
  </si>
  <si>
    <t>Ardennes</t>
  </si>
  <si>
    <t>Ariège</t>
  </si>
  <si>
    <t>Aube</t>
  </si>
  <si>
    <t>Aude</t>
  </si>
  <si>
    <t>Aveyron</t>
  </si>
  <si>
    <t>Bouches-du-Rhône</t>
  </si>
  <si>
    <t>Calvados</t>
  </si>
  <si>
    <t>Cantal</t>
  </si>
  <si>
    <t>Charente</t>
  </si>
  <si>
    <t>Charente-Maritime</t>
  </si>
  <si>
    <t>Cher</t>
  </si>
  <si>
    <t>Corrèze</t>
  </si>
  <si>
    <t>Corse-du-Sud</t>
  </si>
  <si>
    <t>Haute-Corse</t>
  </si>
  <si>
    <t>Côte-d'Or</t>
  </si>
  <si>
    <t>Côtes-d'Armor</t>
  </si>
  <si>
    <t>Creuse</t>
  </si>
  <si>
    <t>Dordogne</t>
  </si>
  <si>
    <t>Doubs</t>
  </si>
  <si>
    <t>Drôme</t>
  </si>
  <si>
    <t>Eure</t>
  </si>
  <si>
    <t>Eure-et-Loir</t>
  </si>
  <si>
    <t>Finistère</t>
  </si>
  <si>
    <t>Gard</t>
  </si>
  <si>
    <t>Haute-Garonne</t>
  </si>
  <si>
    <t>Gers</t>
  </si>
  <si>
    <t>Gironde</t>
  </si>
  <si>
    <t>Hérault</t>
  </si>
  <si>
    <t>Ille-et-Vilaine</t>
  </si>
  <si>
    <t>Indre</t>
  </si>
  <si>
    <t>Indre-et-Loire</t>
  </si>
  <si>
    <t>Isère</t>
  </si>
  <si>
    <t>Jura</t>
  </si>
  <si>
    <t>Landes</t>
  </si>
  <si>
    <t>Loir-et-Cher</t>
  </si>
  <si>
    <t>Loire</t>
  </si>
  <si>
    <t>Haute-Loire</t>
  </si>
  <si>
    <t>Loire-Atlantique</t>
  </si>
  <si>
    <t>Loiret</t>
  </si>
  <si>
    <t>Lot</t>
  </si>
  <si>
    <t>Lot-et-Garonne</t>
  </si>
  <si>
    <t>Lozère</t>
  </si>
  <si>
    <t>Maine-et-Loire</t>
  </si>
  <si>
    <t>Manche</t>
  </si>
  <si>
    <t>Marne</t>
  </si>
  <si>
    <t>Haute-Marne</t>
  </si>
  <si>
    <t>Mayenne</t>
  </si>
  <si>
    <t>Meurthe-et-Moselle</t>
  </si>
  <si>
    <t>Meuse</t>
  </si>
  <si>
    <t>Morbihan</t>
  </si>
  <si>
    <t>Moselle</t>
  </si>
  <si>
    <t>Nièvre</t>
  </si>
  <si>
    <t>Nord</t>
  </si>
  <si>
    <t>Oise</t>
  </si>
  <si>
    <t>Orne</t>
  </si>
  <si>
    <t>Pas-de-Calais</t>
  </si>
  <si>
    <t>Puy-de-Dôme</t>
  </si>
  <si>
    <t>Pyrénées-Atlantiques</t>
  </si>
  <si>
    <t>Hautes-Pyrénées</t>
  </si>
  <si>
    <t>Pyrénées-Orientales</t>
  </si>
  <si>
    <t>Bas-Rhin</t>
  </si>
  <si>
    <t>Haut-Rhin</t>
  </si>
  <si>
    <t>Rhône</t>
  </si>
  <si>
    <t>Haute-Saône</t>
  </si>
  <si>
    <t>Saône-et-Loire</t>
  </si>
  <si>
    <t>Sarthe</t>
  </si>
  <si>
    <t>Savoie</t>
  </si>
  <si>
    <t>Haute-Savoie</t>
  </si>
  <si>
    <t>Paris</t>
  </si>
  <si>
    <t>Seine-Maritime</t>
  </si>
  <si>
    <t>Seine-et-Marne</t>
  </si>
  <si>
    <t>Yvelines</t>
  </si>
  <si>
    <t>Deux-Sèvres</t>
  </si>
  <si>
    <t>Somme</t>
  </si>
  <si>
    <t>Tarn</t>
  </si>
  <si>
    <t>Tarn-et-Garonne</t>
  </si>
  <si>
    <t>Var</t>
  </si>
  <si>
    <t>Vaucluse</t>
  </si>
  <si>
    <t>Vendée</t>
  </si>
  <si>
    <t>Vienne</t>
  </si>
  <si>
    <t>Haute-Vienne</t>
  </si>
  <si>
    <t>Vosges</t>
  </si>
  <si>
    <t>Yonne</t>
  </si>
  <si>
    <t>Territoire de Belfort</t>
  </si>
  <si>
    <t>Essonne</t>
  </si>
  <si>
    <t>Hauts-de-Seine</t>
  </si>
  <si>
    <t>Seine-Saint-Denis</t>
  </si>
  <si>
    <t>Val-de-Marne</t>
  </si>
  <si>
    <t>Val-d'Oise</t>
  </si>
  <si>
    <t>La Guadeloupe</t>
  </si>
  <si>
    <t>La Guyane</t>
  </si>
  <si>
    <t>La Martinique</t>
  </si>
  <si>
    <t>La Réunion</t>
  </si>
  <si>
    <t>Mayotte</t>
  </si>
  <si>
    <t>Val d'Oise</t>
  </si>
  <si>
    <t>Axe 1 - Implication et participation des familles avec Interventions collectives</t>
  </si>
  <si>
    <t>Axe 2 – Nouvelles formes d'accompagnement des parents avec des interventions individuelles</t>
  </si>
  <si>
    <t>Axe 3 - Développement des services et lieux ressources parentalité</t>
  </si>
  <si>
    <t>Axe 4 – Soutien des dynamiques d'animation et promotion de la parentalité sur les territoires</t>
  </si>
  <si>
    <t xml:space="preserve">Volet 1 : Accompagnement des parents à distance </t>
  </si>
  <si>
    <t xml:space="preserve">Volet 1 : Poursuite de la couverture territoriale des lieux ressources parentalité </t>
  </si>
  <si>
    <t>Volet 1  Animation des réseaux d'acteurs  parentalité à l'échelon départemental (y compris coordination des promeneurs du net parentalité)</t>
  </si>
  <si>
    <t xml:space="preserve">Volet 2 : Activités et ateliers partagés  "parents-enfants"  </t>
  </si>
  <si>
    <t>Volet 2 : Soutien des relais enfants-parents (REP)</t>
  </si>
  <si>
    <t xml:space="preserve">Volet 2 : Ressources pour les gestionnaires et promotion de soutien à la parentalité </t>
  </si>
  <si>
    <t>011 Ain</t>
  </si>
  <si>
    <t>028 Aisne</t>
  </si>
  <si>
    <t>031 Allier</t>
  </si>
  <si>
    <t>041 Alpes-de-Haute-Provence</t>
  </si>
  <si>
    <t>051 Hautes-Alpes</t>
  </si>
  <si>
    <t>061 Alpes-Maritimes</t>
  </si>
  <si>
    <t>078 Ardèche</t>
  </si>
  <si>
    <t>081 Ardennes</t>
  </si>
  <si>
    <t>091 Ariège</t>
  </si>
  <si>
    <t>101 Aube</t>
  </si>
  <si>
    <t>111 Aude</t>
  </si>
  <si>
    <t>121 Aveyron</t>
  </si>
  <si>
    <t>131 Bouches-du-Rhône</t>
  </si>
  <si>
    <t>141 Calvados</t>
  </si>
  <si>
    <t>151 Cantal</t>
  </si>
  <si>
    <t>161 Charente</t>
  </si>
  <si>
    <t>171 Charente-Maritime</t>
  </si>
  <si>
    <t>181 Cher</t>
  </si>
  <si>
    <t>191 Corrèze</t>
  </si>
  <si>
    <t>201 Corse-du-Sud</t>
  </si>
  <si>
    <t>202 Haute-Corse</t>
  </si>
  <si>
    <t>211 Côte-d'Or</t>
  </si>
  <si>
    <t>221 Côtes-d'Armor</t>
  </si>
  <si>
    <t>231 Creuse</t>
  </si>
  <si>
    <t>241 Dordogne</t>
  </si>
  <si>
    <t>253 Doubs</t>
  </si>
  <si>
    <t>261 Drôme</t>
  </si>
  <si>
    <t>271 Eure</t>
  </si>
  <si>
    <t>293 Finistère</t>
  </si>
  <si>
    <t>301 Gard</t>
  </si>
  <si>
    <t>311 Haute-Garonne</t>
  </si>
  <si>
    <t>321 Gers</t>
  </si>
  <si>
    <t>331 Gironde</t>
  </si>
  <si>
    <t>348 Hérault</t>
  </si>
  <si>
    <t>351 Ille-et-Vilaine</t>
  </si>
  <si>
    <t>361 Indre</t>
  </si>
  <si>
    <t>371 Indre-et-Loire</t>
  </si>
  <si>
    <t>388 Isère</t>
  </si>
  <si>
    <t>391 Jura</t>
  </si>
  <si>
    <t>401 Landes</t>
  </si>
  <si>
    <t>411 Loir-et-Cher</t>
  </si>
  <si>
    <t>428 Loire</t>
  </si>
  <si>
    <t>431 Haute-Loire</t>
  </si>
  <si>
    <t>441 Loire-Atlantique</t>
  </si>
  <si>
    <t>451 Loiret</t>
  </si>
  <si>
    <t>461 Lot</t>
  </si>
  <si>
    <t>471 Lot-et-Garonne</t>
  </si>
  <si>
    <t>481 Lozère</t>
  </si>
  <si>
    <t>493 Maine-et-Loire</t>
  </si>
  <si>
    <t>501 Manche</t>
  </si>
  <si>
    <t>511 Marne</t>
  </si>
  <si>
    <t>521 Haute-Marne</t>
  </si>
  <si>
    <t>531 Mayenne</t>
  </si>
  <si>
    <t>541 Meurthe-et-Moselle</t>
  </si>
  <si>
    <t>551 Meuse</t>
  </si>
  <si>
    <t>561 Morbihan</t>
  </si>
  <si>
    <t>571 Moselle</t>
  </si>
  <si>
    <t>581 Nièvre</t>
  </si>
  <si>
    <t>598 Nord</t>
  </si>
  <si>
    <t>608 Oise</t>
  </si>
  <si>
    <t>611 Orne</t>
  </si>
  <si>
    <t>623 Pas-de-Calais</t>
  </si>
  <si>
    <t>631 Puy-de-Dôme</t>
  </si>
  <si>
    <t>643 Pyrénées-Atlantiques</t>
  </si>
  <si>
    <t>651 Hautes-Pyrénées</t>
  </si>
  <si>
    <t>661 Pyrénées-Orientales</t>
  </si>
  <si>
    <t>671 Bas-Rhin</t>
  </si>
  <si>
    <t>681 Haut-Rhin</t>
  </si>
  <si>
    <t>698 Rhône</t>
  </si>
  <si>
    <t>701 Haute-Saône</t>
  </si>
  <si>
    <t>711 Saône-et-Loire</t>
  </si>
  <si>
    <t>721 Sarthe</t>
  </si>
  <si>
    <t>731 Savoie</t>
  </si>
  <si>
    <t>741 Haute-Savoie</t>
  </si>
  <si>
    <t>751 Paris</t>
  </si>
  <si>
    <t>768 Seine-Maritime</t>
  </si>
  <si>
    <t>771 Seine-et-Marne</t>
  </si>
  <si>
    <t>781 Yvelines</t>
  </si>
  <si>
    <t>791 Deux-Sèvres</t>
  </si>
  <si>
    <t>801 Somme</t>
  </si>
  <si>
    <t>811 Tarn</t>
  </si>
  <si>
    <t>821 Tarn-et-Garonne</t>
  </si>
  <si>
    <t>831 Var</t>
  </si>
  <si>
    <t>841 Vaucluse</t>
  </si>
  <si>
    <t>851 Vendée</t>
  </si>
  <si>
    <t>861 Vienne</t>
  </si>
  <si>
    <t>871 Haute-Vienne</t>
  </si>
  <si>
    <t>881 Vosges</t>
  </si>
  <si>
    <t>891 Yonne</t>
  </si>
  <si>
    <t>901 Territoire de Belfort</t>
  </si>
  <si>
    <t>911 Essonne</t>
  </si>
  <si>
    <t>921 Hauts-de-Seine</t>
  </si>
  <si>
    <t>931 Seine-Saint-Denis</t>
  </si>
  <si>
    <t>941 Val-de-Marne</t>
  </si>
  <si>
    <t>951 Val-d'Oise</t>
  </si>
  <si>
    <t>971 La Guadeloupe</t>
  </si>
  <si>
    <t>973 La Guyane</t>
  </si>
  <si>
    <t>972 La Martinique</t>
  </si>
  <si>
    <t>974 La Réunion</t>
  </si>
  <si>
    <t>976 Mayotte</t>
  </si>
  <si>
    <t>951 Val d'Oise</t>
  </si>
  <si>
    <t>Statut juridique</t>
  </si>
  <si>
    <t>Cotisations URSSAF</t>
  </si>
  <si>
    <t>Lieu de déroulement du projet</t>
  </si>
  <si>
    <t>Type structure</t>
  </si>
  <si>
    <t>Votre projet</t>
  </si>
  <si>
    <t>Nombre d'action</t>
  </si>
  <si>
    <t>Pilotage</t>
  </si>
  <si>
    <t>Nouveau service ou action</t>
  </si>
  <si>
    <t>Si non précisez</t>
  </si>
  <si>
    <t>Deposer ELAN</t>
  </si>
  <si>
    <t>Thématique</t>
  </si>
  <si>
    <t>Parents concerné</t>
  </si>
  <si>
    <t>Modalité de participation</t>
  </si>
  <si>
    <t>Participation financiere</t>
  </si>
  <si>
    <t>Type de participation</t>
  </si>
  <si>
    <t>moyen lever les freins</t>
  </si>
  <si>
    <t>Vocation</t>
  </si>
  <si>
    <t>Recrutement</t>
  </si>
  <si>
    <t>séance d'analyse</t>
  </si>
  <si>
    <t>Numéro d'action</t>
  </si>
  <si>
    <t>statut</t>
  </si>
  <si>
    <t>Localisation projet</t>
  </si>
  <si>
    <t>Nature activité</t>
  </si>
  <si>
    <t>Lieu unique</t>
  </si>
  <si>
    <t>Itinérante</t>
  </si>
  <si>
    <t>Administration d'Etat </t>
  </si>
  <si>
    <t>Sélectionner le lieu du projet</t>
  </si>
  <si>
    <t>01 - CCAS / CIAS</t>
  </si>
  <si>
    <t>Evolution et poursuite avec aménagement</t>
  </si>
  <si>
    <t>Arrivée d’un enfant</t>
  </si>
  <si>
    <t>Tous les parents</t>
  </si>
  <si>
    <t>Associés à l’élaboration et l’évaluation de l’action/service</t>
  </si>
  <si>
    <t>Adhésion annuelle</t>
  </si>
  <si>
    <t>Covoiturage</t>
  </si>
  <si>
    <t xml:space="preserve">Communale </t>
  </si>
  <si>
    <t>Action 1</t>
  </si>
  <si>
    <t>Bénévole</t>
  </si>
  <si>
    <t>Dans un quartier politique de la ville (QPV)</t>
  </si>
  <si>
    <t>Accueil de loisirs sans hébergement</t>
  </si>
  <si>
    <t>Numéro, type et nom de la voie</t>
  </si>
  <si>
    <t xml:space="preserve">Codes postaux des lieux de déroulement du projet </t>
  </si>
  <si>
    <t>Association, mutuelle ou CSE </t>
  </si>
  <si>
    <t>02 - Centre social / Espace de vie sociale</t>
  </si>
  <si>
    <t xml:space="preserve">Projet reconduit </t>
  </si>
  <si>
    <t>Reconduction</t>
  </si>
  <si>
    <t>Handicap</t>
  </si>
  <si>
    <t>Couple</t>
  </si>
  <si>
    <t>Tarif modulé</t>
  </si>
  <si>
    <t>Garde d’enfants</t>
  </si>
  <si>
    <t>Action 2</t>
  </si>
  <si>
    <t>En zone France Ruralités Revitalisation (FRR)</t>
  </si>
  <si>
    <t>Aide et Accompagnement à Domicile</t>
  </si>
  <si>
    <t>Complément d’adresse</t>
  </si>
  <si>
    <t>Communes des lieux de déroulement de l’action</t>
  </si>
  <si>
    <t>Collectivité territoriale ou EPCI </t>
  </si>
  <si>
    <t xml:space="preserve">03 - Etablissement d’accueil du jeune enfant </t>
  </si>
  <si>
    <t>Report de l’action de l’année n-1</t>
  </si>
  <si>
    <t>P@rents, parlons numérique</t>
  </si>
  <si>
    <t>Relais d’information vers l’action/service</t>
  </si>
  <si>
    <t>Tarif unique</t>
  </si>
  <si>
    <t>Départementale</t>
  </si>
  <si>
    <t>Action 3</t>
  </si>
  <si>
    <r>
      <t xml:space="preserve">Dans un QPV </t>
    </r>
    <r>
      <rPr>
        <u/>
        <sz val="11"/>
        <rFont val="Arial"/>
        <family val="2"/>
      </rPr>
      <t>et</t>
    </r>
    <r>
      <rPr>
        <sz val="11"/>
        <rFont val="Arial"/>
        <family val="2"/>
      </rPr>
      <t xml:space="preserve"> en zone FRR (si plusieurs lieux de déroulement du projet)</t>
    </r>
  </si>
  <si>
    <t>Centre social</t>
  </si>
  <si>
    <t>Code postal</t>
  </si>
  <si>
    <t>Commune</t>
  </si>
  <si>
    <t>Autres (territoire CTG, SDSF, département)</t>
  </si>
  <si>
    <t>Entreprise ou groupement d'entreprises </t>
  </si>
  <si>
    <t>Plusieurs lieux </t>
  </si>
  <si>
    <t>04 - Relais Petite Enfance</t>
  </si>
  <si>
    <t>Relation Enfant / Parent</t>
  </si>
  <si>
    <t>Mères uniquement</t>
  </si>
  <si>
    <t>Structure vers qui orienter les familles</t>
  </si>
  <si>
    <t>Itinérante </t>
  </si>
  <si>
    <t>Action 4</t>
  </si>
  <si>
    <t>Prestataire</t>
  </si>
  <si>
    <t>Aucune de ces options</t>
  </si>
  <si>
    <t>Contrat Local d'Accompagnement à la Scolarité</t>
  </si>
  <si>
    <t>Commune des lieux de déroulement de l’action</t>
  </si>
  <si>
    <t>05 - LAEP</t>
  </si>
  <si>
    <t>Pères uniquement</t>
  </si>
  <si>
    <t>Autre</t>
  </si>
  <si>
    <t>Action 5</t>
  </si>
  <si>
    <t>Salarié(e) de la structure</t>
  </si>
  <si>
    <t>CTG - Chargé de coopération</t>
  </si>
  <si>
    <t>Répit Parental</t>
  </si>
  <si>
    <t>Familles monoparentales</t>
  </si>
  <si>
    <t>Espace de rencontre</t>
  </si>
  <si>
    <t>07- Maison des ados ou PAEJ</t>
  </si>
  <si>
    <t>Santé</t>
  </si>
  <si>
    <t>Espace de Vie Sociale</t>
  </si>
  <si>
    <t>08- Médiation familiale ou Espace de rencontre</t>
  </si>
  <si>
    <t>Lien école / famille</t>
  </si>
  <si>
    <t>09- Lieux ressource Parentalité</t>
  </si>
  <si>
    <t>Séparation / Deuil</t>
  </si>
  <si>
    <t>Foyer Jeunes Travailleurs</t>
  </si>
  <si>
    <t>10-Autres</t>
  </si>
  <si>
    <t>Lieu d'Accueil Enfants-Parents</t>
  </si>
  <si>
    <t>Médiation familiale</t>
  </si>
  <si>
    <t>Point Accueil Écoute Jeunes</t>
  </si>
  <si>
    <t>Relais Petite Enfance</t>
  </si>
  <si>
    <t>Structure Jeunesse</t>
  </si>
  <si>
    <t>Aucun</t>
  </si>
  <si>
    <t>Autres lieux du projet</t>
  </si>
  <si>
    <t>*Codes postaux des lieux de déroulement du projet</t>
  </si>
  <si>
    <t>*Communes des lieux de déroulement du projet</t>
  </si>
  <si>
    <t xml:space="preserve">Lieu du projet choisi comme principal </t>
  </si>
  <si>
    <t xml:space="preserve">*Code postal </t>
  </si>
  <si>
    <t>*Commune</t>
  </si>
  <si>
    <t>Axe_2</t>
  </si>
  <si>
    <t>Axe_3</t>
  </si>
  <si>
    <t>Axe_4</t>
  </si>
  <si>
    <t>Axe 1  Implication et participation des familles avec Interventions collectives</t>
  </si>
  <si>
    <t>Axe 2   Nouvelles formes d'accompagnement des parents avec des interventions individuelles</t>
  </si>
  <si>
    <t>Axe 3 Développement des services et lieux ressources parentalité</t>
  </si>
  <si>
    <t>Axe 4 Soutien des dynamiques d'animation et promotion de la parentalité sur les territoires</t>
  </si>
  <si>
    <t>Volet 1 :  Animation des réseaux d'acteurs  parentalité à l'échelon départemental (y compris coordination des promeneurs du net parentalité)</t>
  </si>
  <si>
    <t xml:space="preserve">Veuillez apporter des précisions sur l'objet de la demande (par exemple, les activités concernées par la demande, le cas échéant) </t>
  </si>
  <si>
    <r>
      <rPr>
        <sz val="22"/>
        <color rgb="FF002060"/>
        <rFont val="Arial"/>
        <family val="2"/>
      </rPr>
      <t xml:space="preserve">Contexte et origine du projet </t>
    </r>
    <r>
      <rPr>
        <sz val="16"/>
        <color rgb="FF002060"/>
        <rFont val="Arial"/>
        <family val="2"/>
      </rPr>
      <t xml:space="preserve">
</t>
    </r>
    <r>
      <rPr>
        <sz val="14"/>
        <color rgb="FF002060"/>
        <rFont val="Arial"/>
        <family val="2"/>
      </rPr>
      <t>Préciser comment les besoins parentalité ont été repérés et ce qui vous a amené à concevoir ce projet</t>
    </r>
  </si>
  <si>
    <r>
      <rPr>
        <sz val="22"/>
        <color rgb="FF002060"/>
        <rFont val="Arial"/>
        <family val="2"/>
      </rPr>
      <t>Objectif du projet global</t>
    </r>
    <r>
      <rPr>
        <sz val="16"/>
        <color rgb="FF002060"/>
        <rFont val="Arial"/>
        <family val="2"/>
      </rPr>
      <t xml:space="preserve">
Préciser notamment les objectifs du projet et les liens avec le projet global de la structure.  
Ici, vous décrirez de façon synthétique les objectifs globaux du projet. Attention les objectifs de chaque action ou service vous seront demandés plus loin.</t>
    </r>
  </si>
  <si>
    <t>Indiquez le nombre d'action(s) dans l'année</t>
  </si>
  <si>
    <t xml:space="preserve">ce formulaire  comporte des menus déroulants pour en faciliter la complétude </t>
  </si>
  <si>
    <t xml:space="preserve">ACCEDER A TOUS LES ITEMS DU DOCUMENT </t>
  </si>
  <si>
    <t xml:space="preserve">COMPLETER LE DOCUMENT </t>
  </si>
  <si>
    <t xml:space="preserve">POINT BUDGET </t>
  </si>
  <si>
    <t xml:space="preserve">le budget à saisir est le budget global du projet </t>
  </si>
  <si>
    <t xml:space="preserve">important à  noter  : l'outil plafonnera la subvention caf à 80% du coût de l'action </t>
  </si>
  <si>
    <t xml:space="preserve">Précisions pour compléter cette demande </t>
  </si>
  <si>
    <t xml:space="preserve">pour accéder à tous les items il faut cliquer sur le petit  + sur le côté </t>
  </si>
  <si>
    <t xml:space="preserve">les cases à remplir sont identifiées par des zones de textes en blanc </t>
  </si>
  <si>
    <t xml:space="preserve">la ligne 7452 subvention d'exploitation caf se remplira automatiquement avec les éléments indiqués dans chaque fiche action </t>
  </si>
  <si>
    <t>cette ligne 7452 correspondra à un cumul des subventions cafs sollicitées  pour l'action 1,2 ,3,4, 5 .</t>
  </si>
  <si>
    <t xml:space="preserve">ce formulaire est composé avec un plan excel  qu'il faut dérouler en appuyant sur les petits + sur le côté </t>
  </si>
  <si>
    <t xml:space="preserve">si vous voyez le petit - c'est que vous avez accès à tous les items </t>
  </si>
  <si>
    <t xml:space="preserve">MODALITES DE TRANSMISSION DE LA DEMANDE </t>
  </si>
  <si>
    <t xml:space="preserve"> A la CAF </t>
  </si>
  <si>
    <t>caf02-bp-action-sociale@caf02.caf.fr</t>
  </si>
  <si>
    <t xml:space="preserve">A la MSA Uniquement si vous êtes dans une  zone Grandir en milieu Rural (GMR)  </t>
  </si>
  <si>
    <t xml:space="preserve">ET en plus </t>
  </si>
  <si>
    <t>asspartenaires.blf@picardie.msa.fr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</si>
</sst>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 &quot;€&quot;"/>
    <numFmt numFmtId="165" formatCode="_-* #,##0.00\ [$€-40C]_-;\-* #,##0.00\ [$€-40C]_-;_-* &quot;-&quot;??\ [$€-40C]_-;_-@_-"/>
  </numFmts>
  <fonts count="90">
    <font>
      <sz val="11"/>
      <color theme="1"/>
      <name val="Aptos Narrow"/>
      <family val="2"/>
      <scheme val="minor"/>
    </font>
    <font>
      <sz val="11"/>
      <color theme="1"/>
      <name val="Aptos Narrow"/>
      <family val="2"/>
      <scheme val="minor"/>
    </font>
    <font>
      <sz val="16"/>
      <color theme="1"/>
      <name val="Arial"/>
      <family val="2"/>
    </font>
    <font>
      <sz val="16"/>
      <color theme="0" tint="-4.9989318521683403E-2"/>
      <name val="Arial"/>
      <family val="2"/>
    </font>
    <font>
      <b/>
      <sz val="16"/>
      <color theme="0" tint="-4.9989318521683403E-2"/>
      <name val="Arial"/>
      <family val="2"/>
    </font>
    <font>
      <sz val="16"/>
      <name val="Arial"/>
      <family val="2"/>
    </font>
    <font>
      <sz val="16"/>
      <color rgb="FF44B3E1"/>
      <name val="Arial"/>
      <family val="2"/>
    </font>
    <font>
      <b/>
      <u/>
      <sz val="28"/>
      <color theme="9"/>
      <name val="Arial"/>
      <family val="2"/>
    </font>
    <font>
      <sz val="20"/>
      <color theme="1"/>
      <name val="Arial"/>
      <family val="2"/>
    </font>
    <font>
      <b/>
      <sz val="20"/>
      <color rgb="FF000000"/>
      <name val="Arial"/>
      <family val="2"/>
    </font>
    <font>
      <b/>
      <u/>
      <sz val="26"/>
      <color rgb="FF000000"/>
      <name val="Arial"/>
      <family val="2"/>
    </font>
    <font>
      <b/>
      <sz val="20"/>
      <color theme="0"/>
      <name val="Arial"/>
      <family val="2"/>
    </font>
    <font>
      <sz val="18"/>
      <color theme="1"/>
      <name val="Arial"/>
      <family val="2"/>
    </font>
    <font>
      <sz val="16"/>
      <color theme="9" tint="0.79998168889431442"/>
      <name val="Arial"/>
      <family val="2"/>
    </font>
    <font>
      <b/>
      <sz val="48"/>
      <color theme="9"/>
      <name val="Arial"/>
      <family val="2"/>
    </font>
    <font>
      <b/>
      <u/>
      <sz val="36"/>
      <color theme="9"/>
      <name val="Arial"/>
      <family val="2"/>
    </font>
    <font>
      <i/>
      <sz val="26"/>
      <color rgb="FF000000"/>
      <name val="Arial"/>
      <family val="2"/>
    </font>
    <font>
      <sz val="8"/>
      <name val="Aptos Narrow"/>
      <family val="2"/>
      <scheme val="minor"/>
    </font>
    <font>
      <sz val="20"/>
      <color rgb="FFFF0000"/>
      <name val="Arial"/>
      <family val="2"/>
    </font>
    <font>
      <b/>
      <sz val="20"/>
      <color rgb="FFFF0000"/>
      <name val="Arial"/>
      <family val="2"/>
    </font>
    <font>
      <b/>
      <sz val="16"/>
      <color theme="1"/>
      <name val="Arial"/>
      <family val="2"/>
    </font>
    <font>
      <u/>
      <sz val="11"/>
      <color theme="10"/>
      <name val="Aptos Narrow"/>
      <family val="2"/>
      <scheme val="minor"/>
    </font>
    <font>
      <sz val="20"/>
      <color rgb="FFFF33CC"/>
      <name val="Arial"/>
      <family val="2"/>
    </font>
    <font>
      <sz val="16"/>
      <color rgb="FF002060"/>
      <name val="Arial"/>
      <family val="2"/>
    </font>
    <font>
      <sz val="20"/>
      <color rgb="FF002060"/>
      <name val="Arial"/>
      <family val="2"/>
    </font>
    <font>
      <i/>
      <sz val="16"/>
      <color rgb="FF002060"/>
      <name val="Arial"/>
      <family val="2"/>
    </font>
    <font>
      <b/>
      <sz val="20"/>
      <color rgb="FF002060"/>
      <name val="Arial"/>
      <family val="2"/>
    </font>
    <font>
      <b/>
      <sz val="16"/>
      <color rgb="FF002060"/>
      <name val="Arial"/>
      <family val="2"/>
    </font>
    <font>
      <sz val="26"/>
      <color rgb="FF002060"/>
      <name val="Arial"/>
      <family val="2"/>
    </font>
    <font>
      <i/>
      <sz val="18"/>
      <color rgb="FF002060"/>
      <name val="Arial"/>
      <family val="2"/>
    </font>
    <font>
      <sz val="16"/>
      <color rgb="FF0070C0"/>
      <name val="Arial"/>
      <family val="2"/>
    </font>
    <font>
      <b/>
      <sz val="20"/>
      <color rgb="FF00B050"/>
      <name val="Arial"/>
      <family val="2"/>
    </font>
    <font>
      <sz val="16"/>
      <color rgb="FFD1E0FF"/>
      <name val="Arial"/>
      <family val="2"/>
    </font>
    <font>
      <sz val="16"/>
      <color rgb="FFF4FBFE"/>
      <name val="Arial"/>
      <family val="2"/>
    </font>
    <font>
      <sz val="14"/>
      <color rgb="FF002060"/>
      <name val="Arial"/>
      <family val="2"/>
    </font>
    <font>
      <sz val="20"/>
      <name val="Arial"/>
      <family val="2"/>
    </font>
    <font>
      <b/>
      <sz val="11"/>
      <name val="Arial"/>
      <family val="2"/>
    </font>
    <font>
      <sz val="11"/>
      <name val="Arial"/>
      <family val="2"/>
    </font>
    <font>
      <b/>
      <sz val="11"/>
      <color rgb="FF000000"/>
      <name val="Arial"/>
      <family val="2"/>
    </font>
    <font>
      <sz val="11"/>
      <color rgb="FF000000"/>
      <name val="Arial"/>
      <family val="2"/>
    </font>
    <font>
      <u/>
      <sz val="11"/>
      <name val="Arial"/>
      <family val="2"/>
    </font>
    <font>
      <sz val="11"/>
      <color theme="1"/>
      <name val="Arial"/>
      <family val="2"/>
    </font>
    <font>
      <b/>
      <sz val="14"/>
      <color rgb="FF002060"/>
      <name val="Arial"/>
      <family val="2"/>
    </font>
    <font>
      <sz val="16"/>
      <color theme="5"/>
      <name val="Arial"/>
      <family val="2"/>
    </font>
    <font>
      <sz val="16"/>
      <color theme="8"/>
      <name val="Arial"/>
      <family val="2"/>
    </font>
    <font>
      <sz val="16"/>
      <color rgb="FF1C7FAC"/>
      <name val="Arial"/>
      <family val="2"/>
    </font>
    <font>
      <i/>
      <sz val="16"/>
      <color rgb="FF1C7FAC"/>
      <name val="Arial"/>
      <family val="2"/>
    </font>
    <font>
      <sz val="16"/>
      <color rgb="FF212529"/>
      <name val="Arial"/>
      <family val="2"/>
    </font>
    <font>
      <b/>
      <sz val="12"/>
      <color rgb="FF002060"/>
      <name val="Arial"/>
      <family val="2"/>
    </font>
    <font>
      <i/>
      <sz val="12"/>
      <color rgb="FF002060"/>
      <name val="Arial"/>
      <family val="2"/>
    </font>
    <font>
      <sz val="16"/>
      <color rgb="FFFF0000"/>
      <name val="Arial"/>
      <family val="2"/>
    </font>
    <font>
      <b/>
      <sz val="20"/>
      <color rgb="FF0070C0"/>
      <name val="Arial"/>
      <family val="2"/>
    </font>
    <font>
      <sz val="20"/>
      <color rgb="FF0070C0"/>
      <name val="Arial"/>
      <family val="2"/>
    </font>
    <font>
      <i/>
      <sz val="20"/>
      <color rgb="FF0070C0"/>
      <name val="Arial"/>
      <family val="2"/>
    </font>
    <font>
      <sz val="12"/>
      <color rgb="FF002060"/>
      <name val="Arial"/>
      <family val="2"/>
    </font>
    <font>
      <sz val="18"/>
      <color rgb="FF002060"/>
      <name val="Arial"/>
      <family val="2"/>
    </font>
    <font>
      <i/>
      <sz val="20"/>
      <color rgb="FF000000"/>
      <name val="Arial"/>
      <family val="2"/>
    </font>
    <font>
      <b/>
      <sz val="24"/>
      <color rgb="FF002060"/>
      <name val="Segoe UI"/>
      <family val="2"/>
    </font>
    <font>
      <sz val="11"/>
      <color rgb="FF002060"/>
      <name val="Aptos Narrow"/>
      <family val="2"/>
      <scheme val="minor"/>
    </font>
    <font>
      <b/>
      <sz val="18"/>
      <color rgb="FF002060"/>
      <name val="Segoe UI"/>
      <family val="2"/>
    </font>
    <font>
      <sz val="11"/>
      <color rgb="FF002060"/>
      <name val="Segoe UI"/>
      <family val="2"/>
    </font>
    <font>
      <b/>
      <sz val="11"/>
      <color rgb="FF002060"/>
      <name val="Segoe UI"/>
      <family val="2"/>
    </font>
    <font>
      <sz val="16"/>
      <color rgb="FF002060"/>
      <name val="Aptos Narrow"/>
      <family val="2"/>
      <scheme val="minor"/>
    </font>
    <font>
      <sz val="16"/>
      <color rgb="FFC00000"/>
      <name val="Arial"/>
      <family val="2"/>
    </font>
    <font>
      <sz val="16"/>
      <color rgb="FF00B050"/>
      <name val="Arial"/>
      <family val="2"/>
    </font>
    <font>
      <sz val="22"/>
      <color rgb="FF002060"/>
      <name val="Arial"/>
      <family val="2"/>
    </font>
    <font>
      <sz val="10"/>
      <color theme="1"/>
      <name val="Arial"/>
      <family val="2"/>
    </font>
    <font>
      <sz val="18"/>
      <color theme="5"/>
      <name val="Arial"/>
      <family val="2"/>
    </font>
    <font>
      <sz val="18"/>
      <color theme="8"/>
      <name val="Arial"/>
      <family val="2"/>
    </font>
    <font>
      <sz val="18"/>
      <color rgb="FF1C7FAC"/>
      <name val="Arial"/>
      <family val="2"/>
    </font>
    <font>
      <sz val="10"/>
      <color rgb="FF002060"/>
      <name val="Arial"/>
      <family val="2"/>
    </font>
    <font>
      <sz val="10"/>
      <color theme="5"/>
      <name val="Arial"/>
      <family val="2"/>
    </font>
    <font>
      <sz val="10"/>
      <color theme="8"/>
      <name val="Arial"/>
      <family val="2"/>
    </font>
    <font>
      <sz val="10"/>
      <color rgb="FF1C7FAC"/>
      <name val="Arial"/>
      <family val="2"/>
    </font>
    <font>
      <sz val="12"/>
      <color theme="1"/>
      <name val="Arial"/>
      <family val="2"/>
    </font>
    <font>
      <b/>
      <sz val="12"/>
      <color theme="1"/>
      <name val="Arial"/>
      <family val="2"/>
    </font>
    <font>
      <sz val="8"/>
      <color theme="1"/>
      <name val="Arial"/>
      <family val="2"/>
    </font>
    <font>
      <b/>
      <sz val="8"/>
      <color theme="1"/>
      <name val="Arial"/>
      <family val="2"/>
    </font>
    <font>
      <b/>
      <sz val="10"/>
      <color theme="1"/>
      <name val="Arial"/>
      <family val="2"/>
    </font>
    <font>
      <b/>
      <sz val="11"/>
      <color theme="1"/>
      <name val="Aptos Narrow"/>
      <family val="2"/>
      <scheme val="minor"/>
    </font>
    <font>
      <sz val="12"/>
      <color theme="1"/>
      <name val="Aptos Narrow"/>
      <family val="2"/>
      <scheme val="minor"/>
    </font>
    <font>
      <sz val="14"/>
      <color theme="1"/>
      <name val="Aptos Narrow"/>
      <family val="2"/>
      <scheme val="minor"/>
    </font>
    <font>
      <sz val="11"/>
      <color theme="8" tint="-0.249977111117893"/>
      <name val="Aptos Narrow"/>
      <family val="2"/>
      <scheme val="minor"/>
    </font>
    <font>
      <b/>
      <sz val="11"/>
      <color theme="8" tint="-0.249977111117893"/>
      <name val="Aptos Narrow"/>
      <family val="2"/>
      <scheme val="minor"/>
    </font>
    <font>
      <sz val="11"/>
      <color theme="8"/>
      <name val="Aptos Narrow"/>
      <family val="2"/>
      <scheme val="minor"/>
    </font>
    <font>
      <b/>
      <sz val="14"/>
      <color theme="1"/>
      <name val="Aptos Narrow"/>
      <family val="2"/>
      <scheme val="minor"/>
    </font>
    <font>
      <sz val="12"/>
      <name val="Aptos Narrow"/>
      <family val="2"/>
      <scheme val="minor"/>
    </font>
    <font>
      <sz val="16"/>
      <color theme="7" tint="-0.249977111117893"/>
      <name val="Aptos Narrow"/>
      <family val="2"/>
      <scheme val="minor"/>
    </font>
    <font>
      <b/>
      <sz val="14"/>
      <color rgb="FFC00000"/>
      <name val="Aptos Narrow"/>
      <family val="2"/>
      <scheme val="minor"/>
    </font>
    <font>
      <b/>
      <sz val="14"/>
      <color theme="6" tint="-0.499984740745262"/>
      <name val="Aptos Narrow"/>
      <family val="2"/>
      <scheme val="minor"/>
    </font>
  </fonts>
  <fills count="24">
    <fill>
      <patternFill patternType="none"/>
    </fill>
    <fill>
      <patternFill patternType="gray125"/>
    </fill>
    <fill>
      <patternFill patternType="solid">
        <fgColor theme="4" tint="0.39997558519241921"/>
        <bgColor indexed="65"/>
      </patternFill>
    </fill>
    <fill>
      <patternFill patternType="solid">
        <fgColor theme="0"/>
        <bgColor indexed="64"/>
      </patternFill>
    </fill>
    <fill>
      <patternFill patternType="solid">
        <fgColor theme="9"/>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rgb="FF1C7FAC"/>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rgb="FFCAEDFB"/>
        <bgColor indexed="64"/>
      </patternFill>
    </fill>
    <fill>
      <patternFill patternType="solid">
        <fgColor rgb="FFF4FBFE"/>
        <bgColor indexed="64"/>
      </patternFill>
    </fill>
    <fill>
      <patternFill patternType="solid">
        <fgColor theme="3" tint="0.89999084444715716"/>
        <bgColor indexed="64"/>
      </patternFill>
    </fill>
    <fill>
      <patternFill patternType="solid">
        <fgColor rgb="FFECF9FE"/>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rgb="FFFFEEB9"/>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4" tint="0.39997558519241921"/>
        <bgColor indexed="64"/>
      </patternFill>
    </fill>
    <fill>
      <patternFill patternType="solid">
        <fgColor theme="8" tint="0.59999389629810485"/>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7" tint="0.79998168889431442"/>
      </left>
      <right style="thin">
        <color theme="7" tint="0.79998168889431442"/>
      </right>
      <top style="thin">
        <color theme="7" tint="0.79998168889431442"/>
      </top>
      <bottom style="thin">
        <color theme="7" tint="0.79998168889431442"/>
      </bottom>
      <diagonal/>
    </border>
    <border>
      <left style="thin">
        <color theme="7" tint="0.79998168889431442"/>
      </left>
      <right/>
      <top style="thin">
        <color theme="7" tint="0.79998168889431442"/>
      </top>
      <bottom style="thin">
        <color theme="7" tint="0.79998168889431442"/>
      </bottom>
      <diagonal/>
    </border>
    <border>
      <left style="thin">
        <color theme="9" tint="0.79998168889431442"/>
      </left>
      <right style="thin">
        <color theme="9" tint="0.79998168889431442"/>
      </right>
      <top style="thin">
        <color theme="9" tint="0.79998168889431442"/>
      </top>
      <bottom style="thin">
        <color theme="9" tint="0.79998168889431442"/>
      </bottom>
      <diagonal/>
    </border>
    <border>
      <left/>
      <right style="thin">
        <color theme="7" tint="0.79998168889431442"/>
      </right>
      <top style="thin">
        <color theme="7" tint="0.79998168889431442"/>
      </top>
      <bottom style="thin">
        <color theme="7" tint="0.79998168889431442"/>
      </bottom>
      <diagonal/>
    </border>
    <border>
      <left style="thin">
        <color theme="9" tint="0.79998168889431442"/>
      </left>
      <right/>
      <top style="thin">
        <color theme="9" tint="0.79998168889431442"/>
      </top>
      <bottom style="thin">
        <color theme="9" tint="0.79998168889431442"/>
      </bottom>
      <diagonal/>
    </border>
    <border>
      <left style="thin">
        <color theme="7" tint="0.79998168889431442"/>
      </left>
      <right style="thin">
        <color theme="7" tint="0.79998168889431442"/>
      </right>
      <top style="thin">
        <color theme="7" tint="0.79998168889431442"/>
      </top>
      <bottom/>
      <diagonal/>
    </border>
    <border>
      <left/>
      <right/>
      <top style="thin">
        <color theme="7" tint="0.79998168889431442"/>
      </top>
      <bottom style="thin">
        <color theme="7" tint="0.7999816888943144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style="thin">
        <color theme="0" tint="-4.9989318521683403E-2"/>
      </right>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9" tint="0.79998168889431442"/>
      </right>
      <top style="thin">
        <color theme="9" tint="0.79998168889431442"/>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theme="4" tint="0.39997558519241921"/>
      </top>
      <bottom style="thin">
        <color theme="4" tint="0.39997558519241921"/>
      </bottom>
      <diagonal/>
    </border>
    <border>
      <left style="thin">
        <color theme="7" tint="0.79998168889431442"/>
      </left>
      <right style="thin">
        <color theme="7" tint="0.79998168889431442"/>
      </right>
      <top style="thin">
        <color theme="7" tint="0.79998168889431442"/>
      </top>
      <bottom style="thin">
        <color theme="4" tint="0.39997558519241921"/>
      </bottom>
      <diagonal/>
    </border>
    <border>
      <left style="thin">
        <color rgb="FF002060"/>
      </left>
      <right style="thin">
        <color rgb="FF002060"/>
      </right>
      <top style="thin">
        <color rgb="FF002060"/>
      </top>
      <bottom style="thin">
        <color rgb="FF002060"/>
      </bottom>
      <diagonal/>
    </border>
    <border>
      <left/>
      <right/>
      <top/>
      <bottom style="thin">
        <color theme="0" tint="-4.9989318521683403E-2"/>
      </bottom>
      <diagonal/>
    </border>
    <border>
      <left style="thin">
        <color rgb="FF002060"/>
      </left>
      <right/>
      <top/>
      <bottom/>
      <diagonal/>
    </border>
    <border>
      <left/>
      <right style="thin">
        <color rgb="FF002060"/>
      </right>
      <top/>
      <bottom/>
      <diagonal/>
    </border>
    <border>
      <left/>
      <right style="thin">
        <color rgb="FF002060"/>
      </right>
      <top style="thin">
        <color rgb="FF002060"/>
      </top>
      <bottom style="thin">
        <color rgb="FF002060"/>
      </bottom>
      <diagonal/>
    </border>
    <border>
      <left style="thin">
        <color rgb="FF002060"/>
      </left>
      <right style="thin">
        <color rgb="FF002060"/>
      </right>
      <top style="thin">
        <color rgb="FF002060"/>
      </top>
      <bottom/>
      <diagonal/>
    </border>
    <border>
      <left style="thin">
        <color rgb="FF002060"/>
      </left>
      <right style="thin">
        <color rgb="FF002060"/>
      </right>
      <top/>
      <bottom/>
      <diagonal/>
    </border>
    <border>
      <left style="thin">
        <color rgb="FF002060"/>
      </left>
      <right style="thin">
        <color rgb="FF002060"/>
      </right>
      <top/>
      <bottom style="thin">
        <color rgb="FF002060"/>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style="thin">
        <color theme="7" tint="0.79998168889431442"/>
      </left>
      <right/>
      <top style="thin">
        <color theme="7" tint="0.79998168889431442"/>
      </top>
      <bottom/>
      <diagonal/>
    </border>
    <border>
      <left style="thin">
        <color rgb="FF002060"/>
      </left>
      <right/>
      <top style="thin">
        <color rgb="FF002060"/>
      </top>
      <bottom/>
      <diagonal/>
    </border>
    <border>
      <left/>
      <right/>
      <top style="thin">
        <color rgb="FF002060"/>
      </top>
      <bottom/>
      <diagonal/>
    </border>
    <border>
      <left/>
      <right style="thin">
        <color rgb="FF002060"/>
      </right>
      <top style="thin">
        <color rgb="FF002060"/>
      </top>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5">
    <xf numFmtId="0" fontId="0" fillId="0" borderId="0"/>
    <xf numFmtId="0" fontId="1" fillId="2" borderId="0" applyNumberFormat="0" applyBorder="0" applyAlignment="0" applyProtection="0"/>
    <xf numFmtId="0" fontId="21" fillId="0" borderId="0" applyNumberForma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370">
    <xf numFmtId="0" fontId="0" fillId="0" borderId="0" xfId="0"/>
    <xf numFmtId="0" fontId="11" fillId="9" borderId="1" xfId="0" applyFont="1" applyFill="1" applyBorder="1" applyAlignment="1">
      <alignment horizontal="left" vertical="center" wrapText="1"/>
    </xf>
    <xf numFmtId="0" fontId="9" fillId="10" borderId="1" xfId="0" applyFont="1" applyFill="1" applyBorder="1" applyAlignment="1">
      <alignment horizontal="left" vertical="center" wrapText="1"/>
    </xf>
    <xf numFmtId="0" fontId="11" fillId="8" borderId="1" xfId="0" applyFont="1" applyFill="1" applyBorder="1" applyAlignment="1">
      <alignment horizontal="left" vertical="center" wrapText="1"/>
    </xf>
    <xf numFmtId="0" fontId="2" fillId="0" borderId="0" xfId="0" applyFont="1" applyAlignment="1">
      <alignment vertical="center" wrapText="1"/>
    </xf>
    <xf numFmtId="0" fontId="7" fillId="0" borderId="0" xfId="0" applyFont="1" applyAlignment="1">
      <alignment horizontal="center" vertical="center" wrapText="1"/>
    </xf>
    <xf numFmtId="0" fontId="14" fillId="0" borderId="0" xfId="0" applyFont="1" applyAlignment="1">
      <alignment horizontal="right" vertical="center" wrapText="1"/>
    </xf>
    <xf numFmtId="0" fontId="11" fillId="0" borderId="1" xfId="0" applyFont="1" applyBorder="1" applyAlignment="1">
      <alignment horizontal="left" vertical="center" wrapText="1"/>
    </xf>
    <xf numFmtId="0" fontId="9" fillId="0" borderId="1" xfId="0" applyFont="1" applyBorder="1" applyAlignment="1">
      <alignment horizontal="left" vertical="center" wrapText="1"/>
    </xf>
    <xf numFmtId="0" fontId="16" fillId="0" borderId="0" xfId="0" applyFont="1" applyAlignment="1" applyProtection="1">
      <alignment horizontal="left" vertical="center" wrapText="1"/>
      <protection locked="0"/>
    </xf>
    <xf numFmtId="0" fontId="18" fillId="0" borderId="0" xfId="0" applyFont="1" applyAlignment="1">
      <alignment vertical="center" wrapText="1"/>
    </xf>
    <xf numFmtId="0" fontId="11" fillId="4" borderId="1" xfId="0" applyFont="1" applyFill="1" applyBorder="1" applyAlignment="1">
      <alignment horizontal="left" vertical="center" wrapText="1"/>
    </xf>
    <xf numFmtId="0" fontId="2" fillId="11" borderId="0" xfId="0" applyFont="1" applyFill="1" applyAlignment="1">
      <alignment vertical="center" wrapText="1"/>
    </xf>
    <xf numFmtId="0" fontId="24" fillId="3" borderId="1" xfId="0" applyFont="1" applyFill="1" applyBorder="1" applyAlignment="1" applyProtection="1">
      <alignment vertical="center" wrapText="1"/>
      <protection locked="0"/>
    </xf>
    <xf numFmtId="0" fontId="23" fillId="0" borderId="0" xfId="0" applyFont="1" applyAlignment="1">
      <alignment vertical="center" wrapText="1"/>
    </xf>
    <xf numFmtId="0" fontId="2" fillId="12" borderId="0" xfId="0" applyFont="1" applyFill="1" applyAlignment="1">
      <alignment vertical="center" wrapText="1"/>
    </xf>
    <xf numFmtId="0" fontId="5" fillId="0" borderId="0" xfId="0" applyFont="1" applyAlignment="1">
      <alignment vertical="center" wrapText="1"/>
    </xf>
    <xf numFmtId="0" fontId="2" fillId="3" borderId="0" xfId="0" applyFont="1" applyFill="1" applyAlignment="1">
      <alignment vertical="center" wrapText="1"/>
    </xf>
    <xf numFmtId="0" fontId="19" fillId="0" borderId="0" xfId="0" applyFont="1" applyAlignment="1">
      <alignment vertical="center" wrapText="1"/>
    </xf>
    <xf numFmtId="0" fontId="8" fillId="0" borderId="0" xfId="0" applyFont="1" applyAlignment="1">
      <alignment vertical="center" wrapText="1"/>
    </xf>
    <xf numFmtId="0" fontId="8" fillId="11" borderId="0" xfId="0" applyFont="1" applyFill="1" applyAlignment="1">
      <alignment vertical="center" wrapText="1"/>
    </xf>
    <xf numFmtId="0" fontId="12" fillId="0" borderId="0" xfId="0" applyFont="1" applyAlignment="1">
      <alignment vertical="center" wrapText="1"/>
    </xf>
    <xf numFmtId="0" fontId="12" fillId="11" borderId="0" xfId="0" applyFont="1" applyFill="1" applyAlignment="1">
      <alignment vertical="center" wrapText="1"/>
    </xf>
    <xf numFmtId="0" fontId="2" fillId="11" borderId="10" xfId="0" applyFont="1" applyFill="1" applyBorder="1" applyAlignment="1">
      <alignment vertical="center" wrapText="1"/>
    </xf>
    <xf numFmtId="0" fontId="2" fillId="11" borderId="13" xfId="0" applyFont="1" applyFill="1" applyBorder="1" applyAlignment="1">
      <alignment vertical="center" wrapText="1"/>
    </xf>
    <xf numFmtId="0" fontId="4" fillId="11" borderId="10" xfId="0" applyFont="1" applyFill="1" applyBorder="1" applyAlignment="1">
      <alignment vertical="center" wrapText="1"/>
    </xf>
    <xf numFmtId="0" fontId="2" fillId="11" borderId="14" xfId="0" applyFont="1" applyFill="1" applyBorder="1" applyAlignment="1">
      <alignment vertical="center" wrapText="1"/>
    </xf>
    <xf numFmtId="0" fontId="9" fillId="11" borderId="11" xfId="0" applyFont="1" applyFill="1" applyBorder="1" applyAlignment="1">
      <alignment vertical="center"/>
    </xf>
    <xf numFmtId="0" fontId="9" fillId="11" borderId="10" xfId="0" applyFont="1" applyFill="1" applyBorder="1" applyAlignment="1">
      <alignment vertical="center" wrapText="1"/>
    </xf>
    <xf numFmtId="0" fontId="20" fillId="11" borderId="10" xfId="0" applyFont="1" applyFill="1" applyBorder="1" applyAlignment="1">
      <alignment vertical="center" wrapText="1"/>
    </xf>
    <xf numFmtId="0" fontId="2" fillId="5" borderId="0" xfId="0" applyFont="1" applyFill="1" applyAlignment="1">
      <alignment vertical="center" wrapText="1"/>
    </xf>
    <xf numFmtId="0" fontId="2" fillId="13" borderId="0" xfId="0" applyFont="1" applyFill="1" applyAlignment="1">
      <alignment vertical="center" wrapText="1"/>
    </xf>
    <xf numFmtId="0" fontId="23" fillId="13" borderId="0" xfId="0" applyFont="1" applyFill="1" applyAlignment="1">
      <alignment vertical="center" wrapText="1"/>
    </xf>
    <xf numFmtId="49" fontId="0" fillId="0" borderId="0" xfId="0" applyNumberFormat="1"/>
    <xf numFmtId="0" fontId="2" fillId="14" borderId="0" xfId="0" applyFont="1" applyFill="1" applyAlignment="1">
      <alignment vertical="center" wrapText="1"/>
    </xf>
    <xf numFmtId="0" fontId="10" fillId="13" borderId="0" xfId="0" applyFont="1" applyFill="1" applyAlignment="1">
      <alignment vertical="center" wrapText="1"/>
    </xf>
    <xf numFmtId="0" fontId="26" fillId="13" borderId="0" xfId="0" applyFont="1" applyFill="1" applyAlignment="1">
      <alignment vertical="center" wrapText="1"/>
    </xf>
    <xf numFmtId="0" fontId="23" fillId="13" borderId="3" xfId="0" applyFont="1" applyFill="1" applyBorder="1" applyAlignment="1">
      <alignment vertical="center" wrapText="1"/>
    </xf>
    <xf numFmtId="0" fontId="23" fillId="13" borderId="4" xfId="0" applyFont="1" applyFill="1" applyBorder="1" applyAlignment="1">
      <alignment vertical="center" wrapText="1"/>
    </xf>
    <xf numFmtId="0" fontId="24" fillId="13" borderId="3" xfId="0" applyFont="1" applyFill="1" applyBorder="1" applyAlignment="1">
      <alignment vertical="center" wrapText="1"/>
    </xf>
    <xf numFmtId="0" fontId="26" fillId="13" borderId="3" xfId="0" applyFont="1" applyFill="1" applyBorder="1" applyAlignment="1">
      <alignment vertical="center" wrapText="1"/>
    </xf>
    <xf numFmtId="0" fontId="24" fillId="13" borderId="0" xfId="0" applyFont="1" applyFill="1" applyAlignment="1">
      <alignment vertical="center" wrapText="1"/>
    </xf>
    <xf numFmtId="0" fontId="27" fillId="13" borderId="3" xfId="0" applyFont="1" applyFill="1" applyBorder="1" applyAlignment="1">
      <alignment vertical="center" wrapText="1"/>
    </xf>
    <xf numFmtId="0" fontId="25" fillId="13" borderId="0" xfId="0" applyFont="1" applyFill="1" applyAlignment="1">
      <alignment vertical="center" wrapText="1"/>
    </xf>
    <xf numFmtId="0" fontId="23" fillId="12" borderId="0" xfId="0" applyFont="1" applyFill="1" applyAlignment="1">
      <alignment vertical="center" wrapText="1"/>
    </xf>
    <xf numFmtId="0" fontId="27" fillId="13" borderId="0" xfId="0" applyFont="1" applyFill="1" applyAlignment="1">
      <alignment horizontal="center" vertical="center" wrapText="1"/>
    </xf>
    <xf numFmtId="0" fontId="24" fillId="13" borderId="0" xfId="0" applyFont="1" applyFill="1" applyAlignment="1">
      <alignment horizontal="center" vertical="center" wrapText="1"/>
    </xf>
    <xf numFmtId="0" fontId="23" fillId="3" borderId="0" xfId="0" applyFont="1" applyFill="1" applyAlignment="1">
      <alignment vertical="center" wrapText="1"/>
    </xf>
    <xf numFmtId="0" fontId="26" fillId="13" borderId="0" xfId="0" applyFont="1" applyFill="1" applyAlignment="1">
      <alignment horizontal="left" vertical="center" wrapText="1"/>
    </xf>
    <xf numFmtId="0" fontId="27" fillId="13" borderId="0" xfId="0" applyFont="1" applyFill="1" applyAlignment="1">
      <alignment vertical="center" wrapText="1"/>
    </xf>
    <xf numFmtId="0" fontId="3" fillId="12" borderId="3" xfId="0" applyFont="1" applyFill="1" applyBorder="1" applyAlignment="1">
      <alignment vertical="center" wrapText="1"/>
    </xf>
    <xf numFmtId="0" fontId="3" fillId="12" borderId="8" xfId="0" applyFont="1" applyFill="1" applyBorder="1" applyAlignment="1">
      <alignment vertical="center" wrapText="1"/>
    </xf>
    <xf numFmtId="0" fontId="32" fillId="13" borderId="3" xfId="0" applyFont="1" applyFill="1" applyBorder="1" applyAlignment="1">
      <alignment vertical="center" wrapText="1"/>
    </xf>
    <xf numFmtId="0" fontId="33" fillId="15" borderId="9" xfId="0" applyFont="1" applyFill="1" applyBorder="1" applyAlignment="1">
      <alignment vertical="center" wrapText="1"/>
    </xf>
    <xf numFmtId="0" fontId="33" fillId="13" borderId="9" xfId="0" applyFont="1" applyFill="1" applyBorder="1" applyAlignment="1">
      <alignment vertical="center" wrapText="1"/>
    </xf>
    <xf numFmtId="0" fontId="24" fillId="3" borderId="0" xfId="0" applyFont="1" applyFill="1" applyAlignment="1">
      <alignment vertical="center" wrapText="1"/>
    </xf>
    <xf numFmtId="0" fontId="3" fillId="12" borderId="4" xfId="0" applyFont="1" applyFill="1" applyBorder="1" applyAlignment="1">
      <alignment vertical="center" wrapText="1"/>
    </xf>
    <xf numFmtId="0" fontId="23" fillId="13" borderId="0" xfId="0" applyFont="1" applyFill="1" applyAlignment="1">
      <alignment vertical="top" wrapText="1"/>
    </xf>
    <xf numFmtId="0" fontId="23" fillId="13" borderId="17" xfId="0" applyFont="1" applyFill="1" applyBorder="1" applyAlignment="1">
      <alignment vertical="center" wrapText="1"/>
    </xf>
    <xf numFmtId="0" fontId="13" fillId="12" borderId="0" xfId="0" applyFont="1" applyFill="1" applyAlignment="1">
      <alignment vertical="center" wrapText="1"/>
    </xf>
    <xf numFmtId="0" fontId="13" fillId="12" borderId="0" xfId="1" applyFont="1" applyFill="1" applyBorder="1" applyAlignment="1">
      <alignment vertical="center" wrapText="1"/>
    </xf>
    <xf numFmtId="0" fontId="6" fillId="13" borderId="0" xfId="0" applyFont="1" applyFill="1" applyAlignment="1">
      <alignment vertical="center" wrapText="1"/>
    </xf>
    <xf numFmtId="0" fontId="26" fillId="13" borderId="6" xfId="0" applyFont="1" applyFill="1" applyBorder="1" applyAlignment="1">
      <alignment vertical="center" wrapText="1"/>
    </xf>
    <xf numFmtId="0" fontId="8" fillId="3" borderId="0" xfId="0" applyFont="1" applyFill="1" applyAlignment="1">
      <alignment horizontal="center" vertical="center" wrapText="1"/>
    </xf>
    <xf numFmtId="0" fontId="24" fillId="3" borderId="1" xfId="0" applyFont="1" applyFill="1" applyBorder="1" applyAlignment="1" applyProtection="1">
      <alignment horizontal="left" vertical="center" wrapText="1"/>
      <protection locked="0"/>
    </xf>
    <xf numFmtId="49" fontId="24" fillId="3" borderId="1" xfId="0" applyNumberFormat="1" applyFont="1" applyFill="1" applyBorder="1" applyAlignment="1" applyProtection="1">
      <alignment horizontal="left" vertical="center" wrapText="1"/>
      <protection locked="0"/>
    </xf>
    <xf numFmtId="0" fontId="23" fillId="13" borderId="0" xfId="0" applyFont="1" applyFill="1" applyAlignment="1">
      <alignment horizontal="left" vertical="center" wrapText="1"/>
    </xf>
    <xf numFmtId="0" fontId="26" fillId="13" borderId="0" xfId="0" applyFont="1" applyFill="1" applyAlignment="1">
      <alignment horizontal="center" vertical="center" wrapText="1"/>
    </xf>
    <xf numFmtId="0" fontId="36" fillId="0" borderId="0" xfId="0" applyFont="1" applyAlignment="1">
      <alignment horizontal="left" vertical="center" wrapText="1"/>
    </xf>
    <xf numFmtId="0" fontId="37" fillId="0" borderId="0" xfId="0" applyFont="1" applyAlignment="1">
      <alignment horizontal="left" vertical="center" wrapText="1"/>
    </xf>
    <xf numFmtId="0" fontId="38" fillId="0" borderId="0" xfId="0" applyFont="1" applyAlignment="1">
      <alignment wrapText="1"/>
    </xf>
    <xf numFmtId="0" fontId="37" fillId="0" borderId="0" xfId="0" applyFont="1" applyAlignment="1">
      <alignment horizontal="justify" vertical="center" wrapText="1"/>
    </xf>
    <xf numFmtId="0" fontId="39" fillId="0" borderId="0" xfId="0" applyFont="1" applyAlignment="1">
      <alignment horizontal="left" vertical="center" wrapText="1"/>
    </xf>
    <xf numFmtId="0" fontId="40" fillId="0" borderId="0" xfId="2" applyFont="1" applyAlignment="1">
      <alignment horizontal="left" vertical="center" wrapText="1"/>
    </xf>
    <xf numFmtId="0" fontId="41" fillId="0" borderId="0" xfId="0" applyFont="1" applyAlignment="1">
      <alignment vertical="center" wrapText="1"/>
    </xf>
    <xf numFmtId="0" fontId="32" fillId="13" borderId="21" xfId="0" applyFont="1" applyFill="1" applyBorder="1" applyAlignment="1">
      <alignment vertical="center" wrapText="1"/>
    </xf>
    <xf numFmtId="0" fontId="23" fillId="13" borderId="22" xfId="0" applyFont="1" applyFill="1" applyBorder="1" applyAlignment="1">
      <alignment vertical="center" wrapText="1"/>
    </xf>
    <xf numFmtId="0" fontId="23" fillId="13" borderId="23" xfId="0" applyFont="1" applyFill="1" applyBorder="1" applyAlignment="1">
      <alignment vertical="center" wrapText="1"/>
    </xf>
    <xf numFmtId="0" fontId="23" fillId="13" borderId="23" xfId="0" applyFont="1" applyFill="1" applyBorder="1" applyAlignment="1">
      <alignment horizontal="center" vertical="center" wrapText="1"/>
    </xf>
    <xf numFmtId="0" fontId="2" fillId="12" borderId="23" xfId="0" applyFont="1" applyFill="1" applyBorder="1" applyAlignment="1">
      <alignment horizontal="center" vertical="center" wrapText="1"/>
    </xf>
    <xf numFmtId="164" fontId="11" fillId="9" borderId="1" xfId="0" applyNumberFormat="1" applyFont="1" applyFill="1" applyBorder="1" applyAlignment="1">
      <alignment horizontal="center" vertical="center" wrapText="1"/>
    </xf>
    <xf numFmtId="164" fontId="45" fillId="3" borderId="23" xfId="0" applyNumberFormat="1" applyFont="1" applyFill="1" applyBorder="1" applyAlignment="1">
      <alignment horizontal="center" vertical="center" wrapText="1"/>
    </xf>
    <xf numFmtId="164" fontId="23" fillId="3" borderId="23" xfId="0" applyNumberFormat="1" applyFont="1" applyFill="1" applyBorder="1" applyAlignment="1">
      <alignment horizontal="center" vertical="center" wrapText="1"/>
    </xf>
    <xf numFmtId="164" fontId="43" fillId="3" borderId="23" xfId="0" applyNumberFormat="1" applyFont="1" applyFill="1" applyBorder="1" applyAlignment="1">
      <alignment horizontal="center" vertical="center" wrapText="1"/>
    </xf>
    <xf numFmtId="164" fontId="44" fillId="3" borderId="23" xfId="0" applyNumberFormat="1" applyFont="1" applyFill="1" applyBorder="1" applyAlignment="1">
      <alignment horizontal="center" vertical="center" wrapText="1"/>
    </xf>
    <xf numFmtId="164" fontId="46" fillId="0" borderId="1" xfId="0" applyNumberFormat="1" applyFont="1" applyBorder="1" applyAlignment="1" applyProtection="1">
      <alignment horizontal="center" vertical="center" wrapText="1"/>
      <protection locked="0"/>
    </xf>
    <xf numFmtId="164" fontId="11" fillId="8" borderId="1" xfId="0" applyNumberFormat="1" applyFont="1" applyFill="1" applyBorder="1" applyAlignment="1">
      <alignment horizontal="center" vertical="center" wrapText="1"/>
    </xf>
    <xf numFmtId="164" fontId="9" fillId="10" borderId="1" xfId="0" applyNumberFormat="1" applyFont="1" applyFill="1" applyBorder="1" applyAlignment="1">
      <alignment horizontal="center" vertical="center" wrapText="1"/>
    </xf>
    <xf numFmtId="0" fontId="47" fillId="7" borderId="2" xfId="0" applyFont="1" applyFill="1" applyBorder="1" applyAlignment="1">
      <alignment horizontal="left" vertical="center" wrapText="1"/>
    </xf>
    <xf numFmtId="164" fontId="11" fillId="4" borderId="1" xfId="0" applyNumberFormat="1" applyFont="1" applyFill="1" applyBorder="1" applyAlignment="1">
      <alignment horizontal="center" vertical="center" wrapText="1"/>
    </xf>
    <xf numFmtId="0" fontId="26" fillId="11" borderId="11" xfId="0" applyFont="1" applyFill="1" applyBorder="1" applyAlignment="1">
      <alignment vertical="center" wrapText="1"/>
    </xf>
    <xf numFmtId="0" fontId="24" fillId="11" borderId="0" xfId="0" applyFont="1" applyFill="1" applyAlignment="1">
      <alignment vertical="center" wrapText="1"/>
    </xf>
    <xf numFmtId="0" fontId="4" fillId="11" borderId="11" xfId="0" applyFont="1" applyFill="1" applyBorder="1" applyAlignment="1">
      <alignment vertical="center" wrapText="1"/>
    </xf>
    <xf numFmtId="0" fontId="3" fillId="11" borderId="12" xfId="0" applyFont="1" applyFill="1" applyBorder="1" applyAlignment="1">
      <alignment vertical="center" wrapText="1"/>
    </xf>
    <xf numFmtId="164" fontId="46" fillId="0" borderId="2" xfId="0" applyNumberFormat="1" applyFont="1" applyBorder="1" applyAlignment="1" applyProtection="1">
      <alignment horizontal="center" vertical="center" wrapText="1"/>
      <protection locked="0"/>
    </xf>
    <xf numFmtId="0" fontId="12" fillId="16" borderId="0" xfId="0" applyFont="1" applyFill="1" applyAlignment="1">
      <alignment horizontal="center" vertical="center" wrapText="1"/>
    </xf>
    <xf numFmtId="164" fontId="51" fillId="3" borderId="1" xfId="0" applyNumberFormat="1" applyFont="1" applyFill="1" applyBorder="1" applyAlignment="1" applyProtection="1">
      <alignment horizontal="center" vertical="center" wrapText="1"/>
      <protection locked="0"/>
    </xf>
    <xf numFmtId="164" fontId="51" fillId="3" borderId="1" xfId="0" applyNumberFormat="1" applyFont="1" applyFill="1" applyBorder="1" applyAlignment="1">
      <alignment horizontal="center" vertical="center" wrapText="1"/>
    </xf>
    <xf numFmtId="164" fontId="52" fillId="0" borderId="1" xfId="0" applyNumberFormat="1" applyFont="1" applyBorder="1" applyAlignment="1">
      <alignment horizontal="center" vertical="center" wrapText="1"/>
    </xf>
    <xf numFmtId="0" fontId="18" fillId="3" borderId="0" xfId="0" applyFont="1" applyFill="1" applyAlignment="1">
      <alignment vertical="center" wrapText="1"/>
    </xf>
    <xf numFmtId="165" fontId="23" fillId="13" borderId="23" xfId="3" applyNumberFormat="1" applyFont="1" applyFill="1" applyBorder="1" applyAlignment="1">
      <alignment horizontal="center" wrapText="1"/>
    </xf>
    <xf numFmtId="165" fontId="2" fillId="13" borderId="23" xfId="3" applyNumberFormat="1" applyFont="1" applyFill="1" applyBorder="1" applyAlignment="1">
      <alignment horizontal="center" wrapText="1"/>
    </xf>
    <xf numFmtId="165" fontId="2" fillId="12" borderId="23" xfId="0" applyNumberFormat="1" applyFont="1" applyFill="1" applyBorder="1" applyAlignment="1">
      <alignment horizontal="center" wrapText="1"/>
    </xf>
    <xf numFmtId="164" fontId="53" fillId="0" borderId="1" xfId="0" applyNumberFormat="1" applyFont="1" applyBorder="1" applyAlignment="1" applyProtection="1">
      <alignment horizontal="center" vertical="center" wrapText="1"/>
      <protection locked="0"/>
    </xf>
    <xf numFmtId="0" fontId="42" fillId="13" borderId="0" xfId="0" applyFont="1" applyFill="1" applyAlignment="1">
      <alignment horizontal="left" vertical="center" wrapText="1"/>
    </xf>
    <xf numFmtId="0" fontId="24" fillId="15" borderId="0" xfId="0" applyFont="1" applyFill="1" applyAlignment="1">
      <alignment vertical="center" wrapText="1"/>
    </xf>
    <xf numFmtId="49" fontId="37" fillId="0" borderId="0" xfId="0" applyNumberFormat="1" applyFont="1" applyAlignment="1">
      <alignment horizontal="left" vertical="center" wrapText="1"/>
    </xf>
    <xf numFmtId="49" fontId="2" fillId="13" borderId="0" xfId="0" applyNumberFormat="1" applyFont="1" applyFill="1" applyAlignment="1">
      <alignment vertical="center" wrapText="1"/>
    </xf>
    <xf numFmtId="0" fontId="44" fillId="7" borderId="2" xfId="0" applyFont="1" applyFill="1" applyBorder="1" applyAlignment="1">
      <alignment horizontal="left" vertical="center" wrapText="1"/>
    </xf>
    <xf numFmtId="0" fontId="23" fillId="13" borderId="23" xfId="0" applyFont="1" applyFill="1" applyBorder="1" applyAlignment="1">
      <alignment horizontal="center" wrapText="1"/>
    </xf>
    <xf numFmtId="0" fontId="23" fillId="12" borderId="23" xfId="0" applyFont="1" applyFill="1" applyBorder="1" applyAlignment="1">
      <alignment horizontal="center" vertical="center" wrapText="1"/>
    </xf>
    <xf numFmtId="0" fontId="2" fillId="13" borderId="0" xfId="0" applyFont="1" applyFill="1" applyAlignment="1">
      <alignment horizontal="right" vertical="center" wrapText="1"/>
    </xf>
    <xf numFmtId="0" fontId="23" fillId="13" borderId="0" xfId="0" applyFont="1" applyFill="1" applyAlignment="1">
      <alignment horizontal="right" vertical="center" wrapText="1"/>
    </xf>
    <xf numFmtId="0" fontId="18" fillId="3" borderId="0" xfId="0" applyFont="1" applyFill="1" applyAlignment="1">
      <alignment vertical="center"/>
    </xf>
    <xf numFmtId="0" fontId="5" fillId="3" borderId="0" xfId="0" applyFont="1" applyFill="1" applyAlignment="1">
      <alignment vertical="center" wrapText="1"/>
    </xf>
    <xf numFmtId="0" fontId="22" fillId="3" borderId="0" xfId="0" applyFont="1" applyFill="1" applyAlignment="1">
      <alignment vertical="center" wrapText="1"/>
    </xf>
    <xf numFmtId="0" fontId="31" fillId="3" borderId="0" xfId="0" applyFont="1" applyFill="1" applyAlignment="1">
      <alignment horizontal="left" vertical="center" wrapText="1"/>
    </xf>
    <xf numFmtId="0" fontId="23" fillId="3" borderId="0" xfId="0" applyFont="1" applyFill="1" applyAlignment="1">
      <alignment vertical="top" wrapText="1"/>
    </xf>
    <xf numFmtId="0" fontId="23" fillId="11" borderId="0" xfId="0" applyFont="1" applyFill="1" applyAlignment="1">
      <alignment horizontal="center" vertical="center" wrapText="1"/>
    </xf>
    <xf numFmtId="0" fontId="0" fillId="0" borderId="0" xfId="0">
      <extLst>
        <ext xmlns:xfpb="http://schemas.microsoft.com/office/spreadsheetml/2022/featurepropertybag" uri="{C7286773-470A-42A8-94C5-96B5CB345126}">
          <xfpb:xfComplement i="0"/>
        </ext>
      </extLst>
    </xf>
    <xf numFmtId="0" fontId="35" fillId="0" borderId="0" xfId="0" applyFont="1" applyAlignment="1">
      <alignment vertical="center" wrapText="1"/>
    </xf>
    <xf numFmtId="0" fontId="23" fillId="3" borderId="23" xfId="0" applyFont="1" applyFill="1" applyBorder="1" applyAlignment="1">
      <alignment horizontal="left" vertical="center" wrapText="1"/>
    </xf>
    <xf numFmtId="0" fontId="24" fillId="3" borderId="23" xfId="0" applyFont="1" applyFill="1" applyBorder="1" applyAlignment="1">
      <alignment vertical="center" wrapText="1"/>
    </xf>
    <xf numFmtId="0" fontId="23" fillId="3" borderId="23" xfId="0" applyFont="1" applyFill="1" applyBorder="1" applyAlignment="1">
      <alignment vertical="center" wrapText="1"/>
    </xf>
    <xf numFmtId="0" fontId="24" fillId="0" borderId="23" xfId="0" applyFont="1" applyBorder="1" applyAlignment="1">
      <alignment vertical="center" wrapText="1"/>
    </xf>
    <xf numFmtId="44" fontId="24" fillId="0" borderId="23" xfId="3" applyFont="1" applyFill="1" applyBorder="1" applyAlignment="1">
      <alignment horizontal="center" vertical="center" wrapText="1"/>
    </xf>
    <xf numFmtId="49" fontId="24" fillId="3" borderId="23" xfId="0" applyNumberFormat="1" applyFont="1" applyFill="1" applyBorder="1" applyAlignment="1">
      <alignment vertical="center" wrapText="1"/>
    </xf>
    <xf numFmtId="14" fontId="24" fillId="3" borderId="23" xfId="0" applyNumberFormat="1" applyFont="1" applyFill="1" applyBorder="1" applyAlignment="1" applyProtection="1">
      <alignment horizontal="center" vertical="center" wrapText="1"/>
      <protection locked="0"/>
    </xf>
    <xf numFmtId="0" fontId="26" fillId="13" borderId="23" xfId="0" applyFont="1" applyFill="1" applyBorder="1" applyAlignment="1">
      <alignment horizontal="left" vertical="center" wrapText="1"/>
    </xf>
    <xf numFmtId="0" fontId="24" fillId="3" borderId="23" xfId="0" applyFont="1" applyFill="1" applyBorder="1" applyAlignment="1">
      <alignment horizontal="center" vertical="center" wrapText="1"/>
    </xf>
    <xf numFmtId="0" fontId="24" fillId="11" borderId="0" xfId="0" applyFont="1" applyFill="1" applyAlignment="1">
      <alignment vertical="center"/>
    </xf>
    <xf numFmtId="0" fontId="0" fillId="0" borderId="0" xfId="0" applyAlignment="1">
      <alignment vertical="center"/>
    </xf>
    <xf numFmtId="0" fontId="57" fillId="0" borderId="0" xfId="0" applyFont="1" applyAlignment="1">
      <alignment vertical="center"/>
    </xf>
    <xf numFmtId="0" fontId="58" fillId="0" borderId="0" xfId="0" applyFont="1"/>
    <xf numFmtId="0" fontId="59" fillId="0" borderId="0" xfId="0" applyFont="1" applyAlignment="1">
      <alignment vertical="center"/>
    </xf>
    <xf numFmtId="0" fontId="58" fillId="0" borderId="0" xfId="0" applyFont="1" applyAlignment="1">
      <alignment vertical="center"/>
    </xf>
    <xf numFmtId="0" fontId="58" fillId="0" borderId="23" xfId="0" applyFont="1" applyBorder="1" applyAlignment="1">
      <alignment vertical="center"/>
      <extLst>
        <ext xmlns:xfpb="http://schemas.microsoft.com/office/spreadsheetml/2022/featurepropertybag" uri="{C7286773-470A-42A8-94C5-96B5CB345126}">
          <xfpb:xfComplement i="0"/>
        </ext>
      </extLst>
    </xf>
    <xf numFmtId="0" fontId="24" fillId="3" borderId="23" xfId="0" applyFont="1" applyFill="1" applyBorder="1" applyAlignment="1" applyProtection="1">
      <alignment horizontal="center" vertical="center" wrapText="1"/>
      <protection locked="0"/>
    </xf>
    <xf numFmtId="49" fontId="24" fillId="3" borderId="23" xfId="0" applyNumberFormat="1" applyFont="1" applyFill="1" applyBorder="1" applyAlignment="1" applyProtection="1">
      <alignment horizontal="left" vertical="center" wrapText="1"/>
      <protection locked="0"/>
    </xf>
    <xf numFmtId="0" fontId="35" fillId="0" borderId="23" xfId="0" applyFont="1" applyBorder="1" applyAlignment="1">
      <alignment vertical="center" wrapText="1"/>
    </xf>
    <xf numFmtId="0" fontId="63" fillId="11" borderId="0" xfId="0" applyFont="1" applyFill="1" applyAlignment="1">
      <alignment vertical="center" wrapText="1"/>
    </xf>
    <xf numFmtId="0" fontId="64" fillId="11" borderId="0" xfId="0" applyFont="1" applyFill="1" applyAlignment="1">
      <alignment vertical="center" wrapText="1"/>
    </xf>
    <xf numFmtId="0" fontId="24" fillId="13" borderId="0" xfId="0" applyFont="1" applyFill="1" applyAlignment="1">
      <alignment horizontal="left" vertical="center" wrapText="1"/>
    </xf>
    <xf numFmtId="0" fontId="24" fillId="13" borderId="23" xfId="0" applyFont="1" applyFill="1" applyBorder="1" applyAlignment="1">
      <alignment horizontal="left" vertical="center" wrapText="1"/>
    </xf>
    <xf numFmtId="0" fontId="28" fillId="17" borderId="0" xfId="0" applyFont="1" applyFill="1" applyAlignment="1">
      <alignment vertical="center" wrapText="1"/>
    </xf>
    <xf numFmtId="9" fontId="42" fillId="13" borderId="28" xfId="4" applyFont="1" applyFill="1" applyBorder="1" applyAlignment="1">
      <alignment horizontal="center" vertical="center" wrapText="1"/>
    </xf>
    <xf numFmtId="9" fontId="42" fillId="13" borderId="29" xfId="4" applyFont="1" applyFill="1" applyBorder="1" applyAlignment="1">
      <alignment horizontal="center" vertical="center" wrapText="1"/>
    </xf>
    <xf numFmtId="9" fontId="42" fillId="13" borderId="30" xfId="4" applyFont="1" applyFill="1" applyBorder="1" applyAlignment="1">
      <alignment horizontal="center" vertical="center" wrapText="1"/>
    </xf>
    <xf numFmtId="0" fontId="26" fillId="3" borderId="23" xfId="0" applyFont="1" applyFill="1" applyBorder="1" applyAlignment="1">
      <alignment horizontal="center" vertical="center" wrapText="1"/>
    </xf>
    <xf numFmtId="0" fontId="3" fillId="18" borderId="4" xfId="0" applyFont="1" applyFill="1" applyBorder="1" applyAlignment="1">
      <alignment vertical="center" wrapText="1"/>
    </xf>
    <xf numFmtId="0" fontId="3" fillId="18" borderId="3" xfId="0" applyFont="1" applyFill="1" applyBorder="1" applyAlignment="1">
      <alignment vertical="center" wrapText="1"/>
    </xf>
    <xf numFmtId="0" fontId="3" fillId="18" borderId="8" xfId="0" applyFont="1" applyFill="1" applyBorder="1" applyAlignment="1">
      <alignment vertical="center" wrapText="1"/>
    </xf>
    <xf numFmtId="0" fontId="13" fillId="18" borderId="0" xfId="0" applyFont="1" applyFill="1" applyAlignment="1">
      <alignment vertical="center" wrapText="1"/>
    </xf>
    <xf numFmtId="0" fontId="13" fillId="18" borderId="0" xfId="1" applyFont="1" applyFill="1" applyBorder="1" applyAlignment="1">
      <alignment vertical="center" wrapText="1"/>
    </xf>
    <xf numFmtId="0" fontId="2" fillId="18" borderId="0" xfId="0" applyFont="1" applyFill="1" applyAlignment="1">
      <alignment vertical="center" wrapText="1"/>
    </xf>
    <xf numFmtId="0" fontId="23" fillId="6" borderId="23" xfId="0" applyFont="1" applyFill="1" applyBorder="1" applyAlignment="1">
      <alignment horizontal="center" vertical="center" wrapText="1"/>
    </xf>
    <xf numFmtId="0" fontId="23" fillId="18" borderId="23" xfId="0" applyFont="1" applyFill="1" applyBorder="1" applyAlignment="1">
      <alignment horizontal="center" vertical="center" wrapText="1"/>
    </xf>
    <xf numFmtId="0" fontId="2" fillId="18" borderId="23" xfId="0" applyFont="1" applyFill="1" applyBorder="1" applyAlignment="1">
      <alignment horizontal="center" vertical="center" wrapText="1"/>
    </xf>
    <xf numFmtId="165" fontId="2" fillId="18" borderId="23" xfId="0" applyNumberFormat="1" applyFont="1" applyFill="1" applyBorder="1" applyAlignment="1">
      <alignment horizontal="center" wrapText="1"/>
    </xf>
    <xf numFmtId="0" fontId="3" fillId="6" borderId="4" xfId="0" applyFont="1" applyFill="1" applyBorder="1" applyAlignment="1">
      <alignment vertical="center" wrapText="1"/>
    </xf>
    <xf numFmtId="0" fontId="13" fillId="6" borderId="0" xfId="0" applyFont="1" applyFill="1" applyAlignment="1">
      <alignment vertical="center" wrapText="1"/>
    </xf>
    <xf numFmtId="0" fontId="13" fillId="6" borderId="0" xfId="1" applyFont="1" applyFill="1" applyBorder="1" applyAlignment="1">
      <alignment vertical="center" wrapText="1"/>
    </xf>
    <xf numFmtId="0" fontId="2" fillId="6" borderId="0" xfId="0" applyFont="1" applyFill="1" applyAlignment="1">
      <alignment vertical="center" wrapText="1"/>
    </xf>
    <xf numFmtId="0" fontId="3" fillId="6" borderId="33" xfId="0" applyFont="1" applyFill="1" applyBorder="1" applyAlignment="1">
      <alignment vertical="center" wrapText="1"/>
    </xf>
    <xf numFmtId="0" fontId="23" fillId="13" borderId="34" xfId="0" applyFont="1" applyFill="1" applyBorder="1" applyAlignment="1">
      <alignment vertical="center" wrapText="1"/>
    </xf>
    <xf numFmtId="0" fontId="23" fillId="13" borderId="35" xfId="0" applyFont="1" applyFill="1" applyBorder="1" applyAlignment="1">
      <alignment vertical="center" wrapText="1"/>
    </xf>
    <xf numFmtId="0" fontId="23" fillId="13" borderId="25" xfId="0" applyFont="1" applyFill="1" applyBorder="1" applyAlignment="1">
      <alignment vertical="center" wrapText="1"/>
    </xf>
    <xf numFmtId="0" fontId="26" fillId="13" borderId="25" xfId="0" applyFont="1" applyFill="1" applyBorder="1" applyAlignment="1">
      <alignment vertical="center" wrapText="1"/>
    </xf>
    <xf numFmtId="0" fontId="27" fillId="13" borderId="25" xfId="0" applyFont="1" applyFill="1" applyBorder="1" applyAlignment="1">
      <alignment horizontal="center" vertical="center" wrapText="1"/>
    </xf>
    <xf numFmtId="0" fontId="23" fillId="3" borderId="25" xfId="0" applyFont="1" applyFill="1" applyBorder="1" applyAlignment="1">
      <alignment vertical="center" wrapText="1"/>
    </xf>
    <xf numFmtId="0" fontId="2" fillId="13" borderId="25" xfId="0" applyFont="1" applyFill="1" applyBorder="1" applyAlignment="1">
      <alignment vertical="center" wrapText="1"/>
    </xf>
    <xf numFmtId="0" fontId="24" fillId="13" borderId="25" xfId="0" applyFont="1" applyFill="1" applyBorder="1" applyAlignment="1">
      <alignment vertical="center" wrapText="1"/>
    </xf>
    <xf numFmtId="49" fontId="2" fillId="13" borderId="25" xfId="0" applyNumberFormat="1" applyFont="1" applyFill="1" applyBorder="1" applyAlignment="1">
      <alignment vertical="center" wrapText="1"/>
    </xf>
    <xf numFmtId="0" fontId="2" fillId="0" borderId="26" xfId="0" applyFont="1" applyBorder="1" applyAlignment="1">
      <alignment vertical="center" wrapText="1"/>
    </xf>
    <xf numFmtId="0" fontId="2" fillId="3" borderId="25" xfId="0" applyFont="1" applyFill="1" applyBorder="1" applyAlignment="1">
      <alignment vertical="center" wrapText="1"/>
    </xf>
    <xf numFmtId="0" fontId="2" fillId="0" borderId="25" xfId="0" applyFont="1" applyBorder="1" applyAlignment="1">
      <alignment vertical="center" wrapText="1"/>
    </xf>
    <xf numFmtId="0" fontId="26" fillId="13" borderId="37" xfId="0" applyFont="1" applyFill="1" applyBorder="1" applyAlignment="1">
      <alignment vertical="center" wrapText="1"/>
    </xf>
    <xf numFmtId="0" fontId="26" fillId="13" borderId="38" xfId="0" applyFont="1" applyFill="1" applyBorder="1" applyAlignment="1">
      <alignment vertical="center" wrapText="1"/>
    </xf>
    <xf numFmtId="0" fontId="2" fillId="0" borderId="36" xfId="0" applyFont="1" applyBorder="1" applyAlignment="1">
      <alignment vertical="center" wrapText="1"/>
    </xf>
    <xf numFmtId="0" fontId="2" fillId="0" borderId="39" xfId="0" applyFont="1" applyBorder="1" applyAlignment="1">
      <alignment vertical="center" wrapText="1"/>
    </xf>
    <xf numFmtId="0" fontId="2" fillId="6" borderId="23" xfId="0" applyFont="1" applyFill="1" applyBorder="1" applyAlignment="1">
      <alignment horizontal="center" vertical="center" wrapText="1"/>
    </xf>
    <xf numFmtId="165" fontId="2" fillId="6" borderId="23" xfId="0" applyNumberFormat="1" applyFont="1" applyFill="1" applyBorder="1" applyAlignment="1">
      <alignment horizontal="center" wrapText="1"/>
    </xf>
    <xf numFmtId="0" fontId="3" fillId="5" borderId="4" xfId="0" applyFont="1" applyFill="1" applyBorder="1" applyAlignment="1">
      <alignment vertical="center" wrapText="1"/>
    </xf>
    <xf numFmtId="0" fontId="3" fillId="5" borderId="33" xfId="0" applyFont="1" applyFill="1" applyBorder="1" applyAlignment="1">
      <alignment vertical="center" wrapText="1"/>
    </xf>
    <xf numFmtId="0" fontId="13" fillId="5" borderId="0" xfId="0" applyFont="1" applyFill="1" applyAlignment="1">
      <alignment vertical="center" wrapText="1"/>
    </xf>
    <xf numFmtId="0" fontId="13" fillId="5" borderId="0" xfId="1" applyFont="1" applyFill="1" applyBorder="1" applyAlignment="1">
      <alignment vertical="center" wrapText="1"/>
    </xf>
    <xf numFmtId="0" fontId="23" fillId="5" borderId="23" xfId="0" applyFont="1" applyFill="1" applyBorder="1" applyAlignment="1">
      <alignment horizontal="center" vertical="center" wrapText="1"/>
    </xf>
    <xf numFmtId="0" fontId="2" fillId="5" borderId="23" xfId="0" applyFont="1" applyFill="1" applyBorder="1" applyAlignment="1">
      <alignment horizontal="center" vertical="center" wrapText="1"/>
    </xf>
    <xf numFmtId="165" fontId="2" fillId="5" borderId="23" xfId="0" applyNumberFormat="1" applyFont="1" applyFill="1" applyBorder="1" applyAlignment="1">
      <alignment horizontal="center" wrapText="1"/>
    </xf>
    <xf numFmtId="0" fontId="23" fillId="19" borderId="23" xfId="0" applyFont="1" applyFill="1" applyBorder="1" applyAlignment="1">
      <alignment horizontal="center" vertical="center" wrapText="1"/>
    </xf>
    <xf numFmtId="0" fontId="2" fillId="19" borderId="23" xfId="0" applyFont="1" applyFill="1" applyBorder="1" applyAlignment="1">
      <alignment horizontal="center" vertical="center" wrapText="1"/>
    </xf>
    <xf numFmtId="165" fontId="2" fillId="19" borderId="23" xfId="0" applyNumberFormat="1" applyFont="1" applyFill="1" applyBorder="1" applyAlignment="1">
      <alignment horizontal="center" wrapText="1"/>
    </xf>
    <xf numFmtId="0" fontId="3" fillId="19" borderId="4" xfId="0" applyFont="1" applyFill="1" applyBorder="1" applyAlignment="1">
      <alignment vertical="center" wrapText="1"/>
    </xf>
    <xf numFmtId="0" fontId="3" fillId="19" borderId="33" xfId="0" applyFont="1" applyFill="1" applyBorder="1" applyAlignment="1">
      <alignment vertical="center" wrapText="1"/>
    </xf>
    <xf numFmtId="0" fontId="13" fillId="19" borderId="0" xfId="0" applyFont="1" applyFill="1" applyAlignment="1">
      <alignment vertical="center" wrapText="1"/>
    </xf>
    <xf numFmtId="0" fontId="13" fillId="19" borderId="0" xfId="1" applyFont="1" applyFill="1" applyBorder="1" applyAlignment="1">
      <alignment vertical="center" wrapText="1"/>
    </xf>
    <xf numFmtId="0" fontId="2" fillId="19" borderId="0" xfId="0" applyFont="1" applyFill="1" applyAlignment="1">
      <alignment vertical="center" wrapText="1"/>
    </xf>
    <xf numFmtId="0" fontId="2" fillId="17" borderId="0" xfId="0" applyFont="1" applyFill="1" applyAlignment="1">
      <alignment vertical="center" wrapText="1"/>
    </xf>
    <xf numFmtId="0" fontId="3" fillId="17" borderId="4" xfId="0" applyFont="1" applyFill="1" applyBorder="1" applyAlignment="1">
      <alignment vertical="center" wrapText="1"/>
    </xf>
    <xf numFmtId="0" fontId="3" fillId="17" borderId="3" xfId="0" applyFont="1" applyFill="1" applyBorder="1" applyAlignment="1">
      <alignment vertical="center" wrapText="1"/>
    </xf>
    <xf numFmtId="0" fontId="2" fillId="17" borderId="3" xfId="0" applyFont="1" applyFill="1" applyBorder="1" applyAlignment="1">
      <alignment vertical="center" wrapText="1"/>
    </xf>
    <xf numFmtId="0" fontId="5" fillId="17" borderId="0" xfId="0" applyFont="1" applyFill="1" applyAlignment="1">
      <alignment vertical="center" wrapText="1"/>
    </xf>
    <xf numFmtId="0" fontId="30" fillId="17" borderId="0" xfId="0" applyFont="1" applyFill="1" applyAlignment="1">
      <alignment vertical="center" wrapText="1"/>
    </xf>
    <xf numFmtId="0" fontId="13" fillId="6" borderId="4" xfId="0" applyFont="1" applyFill="1" applyBorder="1" applyAlignment="1">
      <alignment vertical="center" wrapText="1"/>
    </xf>
    <xf numFmtId="0" fontId="2" fillId="0" borderId="0" xfId="0" applyFont="1" applyAlignment="1">
      <alignment horizontal="left" vertical="center" wrapText="1"/>
    </xf>
    <xf numFmtId="164" fontId="53" fillId="11" borderId="15" xfId="0" applyNumberFormat="1" applyFont="1" applyFill="1" applyBorder="1" applyAlignment="1" applyProtection="1">
      <alignment horizontal="center" vertical="center" wrapText="1"/>
      <protection locked="0"/>
    </xf>
    <xf numFmtId="9" fontId="66" fillId="11" borderId="23" xfId="4" applyFont="1" applyFill="1" applyBorder="1" applyAlignment="1">
      <alignment vertical="center" wrapText="1"/>
    </xf>
    <xf numFmtId="0" fontId="9" fillId="11" borderId="0" xfId="0" applyFont="1" applyFill="1" applyAlignment="1">
      <alignment vertical="center"/>
    </xf>
    <xf numFmtId="0" fontId="9" fillId="11" borderId="0" xfId="0" applyFont="1" applyFill="1" applyAlignment="1">
      <alignment vertical="center" wrapText="1"/>
    </xf>
    <xf numFmtId="0" fontId="20" fillId="11" borderId="0" xfId="0" applyFont="1" applyFill="1" applyAlignment="1">
      <alignment vertical="center" wrapText="1"/>
    </xf>
    <xf numFmtId="0" fontId="55" fillId="13" borderId="25" xfId="0" applyFont="1" applyFill="1" applyBorder="1" applyAlignment="1">
      <alignment horizontal="right" vertical="center" wrapText="1"/>
    </xf>
    <xf numFmtId="0" fontId="55" fillId="13" borderId="0" xfId="0" applyFont="1" applyFill="1" applyAlignment="1">
      <alignment horizontal="center" vertical="center" wrapText="1"/>
    </xf>
    <xf numFmtId="0" fontId="67" fillId="13" borderId="25" xfId="0" applyFont="1" applyFill="1" applyBorder="1" applyAlignment="1">
      <alignment horizontal="right" vertical="center" wrapText="1"/>
    </xf>
    <xf numFmtId="0" fontId="67" fillId="13" borderId="0" xfId="0" applyFont="1" applyFill="1" applyAlignment="1">
      <alignment horizontal="center" vertical="center" wrapText="1"/>
    </xf>
    <xf numFmtId="0" fontId="68" fillId="13" borderId="25" xfId="0" applyFont="1" applyFill="1" applyBorder="1" applyAlignment="1">
      <alignment horizontal="right" vertical="center" wrapText="1"/>
    </xf>
    <xf numFmtId="0" fontId="68" fillId="13" borderId="0" xfId="0" applyFont="1" applyFill="1" applyAlignment="1">
      <alignment horizontal="center" vertical="center" wrapText="1"/>
    </xf>
    <xf numFmtId="0" fontId="69" fillId="13" borderId="25" xfId="0" applyFont="1" applyFill="1" applyBorder="1" applyAlignment="1">
      <alignment horizontal="right" vertical="center" wrapText="1"/>
    </xf>
    <xf numFmtId="0" fontId="69" fillId="13" borderId="0" xfId="0" applyFont="1" applyFill="1" applyAlignment="1">
      <alignment horizontal="center" vertical="center" wrapText="1"/>
    </xf>
    <xf numFmtId="9" fontId="34" fillId="13" borderId="28" xfId="4" applyFont="1" applyFill="1" applyBorder="1" applyAlignment="1">
      <alignment horizontal="center" vertical="center" wrapText="1"/>
    </xf>
    <xf numFmtId="9" fontId="34" fillId="13" borderId="29" xfId="4" applyFont="1" applyFill="1" applyBorder="1" applyAlignment="1">
      <alignment horizontal="center" vertical="center" wrapText="1"/>
    </xf>
    <xf numFmtId="9" fontId="34" fillId="13" borderId="30" xfId="4" applyFont="1" applyFill="1" applyBorder="1" applyAlignment="1">
      <alignment horizontal="center" vertical="center" wrapText="1"/>
    </xf>
    <xf numFmtId="0" fontId="66" fillId="0" borderId="0" xfId="0" applyFont="1" applyAlignment="1">
      <alignment horizontal="center" vertical="center"/>
    </xf>
    <xf numFmtId="0" fontId="41" fillId="0" borderId="0" xfId="0" applyFont="1" applyAlignment="1">
      <alignment horizontal="center" vertical="center"/>
    </xf>
    <xf numFmtId="0" fontId="74" fillId="0" borderId="23" xfId="0" applyFont="1" applyBorder="1" applyAlignment="1">
      <alignment horizontal="center" vertical="center" wrapText="1"/>
    </xf>
    <xf numFmtId="0" fontId="74" fillId="0" borderId="0" xfId="0" applyFont="1" applyAlignment="1">
      <alignment horizontal="center" vertical="center"/>
    </xf>
    <xf numFmtId="0" fontId="75" fillId="20" borderId="23" xfId="0" applyFont="1" applyFill="1" applyBorder="1" applyAlignment="1">
      <alignment horizontal="center" vertical="center"/>
    </xf>
    <xf numFmtId="165" fontId="74" fillId="0" borderId="23" xfId="0" applyNumberFormat="1" applyFont="1" applyBorder="1" applyAlignment="1">
      <alignment horizontal="center" vertical="center"/>
    </xf>
    <xf numFmtId="165" fontId="75" fillId="20" borderId="23" xfId="0" applyNumberFormat="1" applyFont="1" applyFill="1" applyBorder="1" applyAlignment="1">
      <alignment horizontal="center" vertical="center"/>
    </xf>
    <xf numFmtId="9" fontId="74" fillId="0" borderId="23" xfId="4" applyFont="1" applyBorder="1" applyAlignment="1">
      <alignment horizontal="center" vertical="center"/>
    </xf>
    <xf numFmtId="165" fontId="74" fillId="0" borderId="27" xfId="0" applyNumberFormat="1" applyFont="1" applyBorder="1" applyAlignment="1">
      <alignment horizontal="center" vertical="center"/>
    </xf>
    <xf numFmtId="0" fontId="70" fillId="13" borderId="23" xfId="0" applyFont="1" applyFill="1" applyBorder="1" applyAlignment="1">
      <alignment horizontal="center" vertical="center" wrapText="1"/>
    </xf>
    <xf numFmtId="0" fontId="71" fillId="13" borderId="23" xfId="0" applyFont="1" applyFill="1" applyBorder="1" applyAlignment="1">
      <alignment horizontal="center" vertical="center" wrapText="1"/>
    </xf>
    <xf numFmtId="0" fontId="72" fillId="13" borderId="23" xfId="0" applyFont="1" applyFill="1" applyBorder="1" applyAlignment="1">
      <alignment horizontal="center" vertical="center" wrapText="1"/>
    </xf>
    <xf numFmtId="0" fontId="73" fillId="13" borderId="23" xfId="0" applyFont="1" applyFill="1" applyBorder="1" applyAlignment="1">
      <alignment horizontal="center" vertical="center" wrapText="1"/>
    </xf>
    <xf numFmtId="9" fontId="76" fillId="11" borderId="23" xfId="4" applyFont="1" applyFill="1" applyBorder="1" applyAlignment="1">
      <alignment vertical="center" wrapText="1"/>
    </xf>
    <xf numFmtId="0" fontId="74" fillId="20" borderId="0" xfId="0" applyFont="1" applyFill="1" applyAlignment="1">
      <alignment horizontal="center" vertical="center"/>
    </xf>
    <xf numFmtId="0" fontId="28" fillId="12" borderId="1" xfId="0" applyFont="1" applyFill="1" applyBorder="1" applyAlignment="1">
      <alignment horizontal="center" vertical="center" wrapText="1"/>
    </xf>
    <xf numFmtId="0" fontId="24" fillId="13" borderId="1" xfId="0" applyFont="1" applyFill="1" applyBorder="1" applyAlignment="1">
      <alignment horizontal="center" vertical="center" wrapText="1"/>
    </xf>
    <xf numFmtId="0" fontId="28" fillId="18" borderId="1" xfId="0" applyFont="1" applyFill="1" applyBorder="1" applyAlignment="1">
      <alignment horizontal="center" vertical="center" wrapText="1"/>
    </xf>
    <xf numFmtId="0" fontId="28" fillId="6" borderId="41" xfId="0" applyFont="1" applyFill="1" applyBorder="1" applyAlignment="1">
      <alignment horizontal="center" vertical="center" wrapText="1"/>
    </xf>
    <xf numFmtId="0" fontId="24" fillId="13" borderId="23" xfId="0" applyFont="1" applyFill="1" applyBorder="1" applyAlignment="1">
      <alignment horizontal="center" vertical="center" wrapText="1"/>
    </xf>
    <xf numFmtId="0" fontId="24" fillId="13" borderId="30" xfId="0" applyFont="1" applyFill="1" applyBorder="1" applyAlignment="1">
      <alignment vertical="center" wrapText="1"/>
    </xf>
    <xf numFmtId="0" fontId="28" fillId="5" borderId="40" xfId="0" applyFont="1" applyFill="1" applyBorder="1" applyAlignment="1">
      <alignment horizontal="center" vertical="center" wrapText="1"/>
    </xf>
    <xf numFmtId="0" fontId="28" fillId="19" borderId="40" xfId="0" applyFont="1" applyFill="1" applyBorder="1" applyAlignment="1">
      <alignment horizontal="center" vertical="center" wrapText="1"/>
    </xf>
    <xf numFmtId="0" fontId="76" fillId="0" borderId="0" xfId="0" applyFont="1" applyAlignment="1">
      <alignment horizontal="center" vertical="center"/>
    </xf>
    <xf numFmtId="0" fontId="76" fillId="0" borderId="23" xfId="0" applyFont="1" applyBorder="1" applyAlignment="1">
      <alignment horizontal="center" vertical="center" wrapText="1"/>
    </xf>
    <xf numFmtId="0" fontId="76" fillId="0" borderId="23" xfId="0" applyFont="1" applyBorder="1" applyAlignment="1">
      <alignment horizontal="center" vertical="center"/>
    </xf>
    <xf numFmtId="0" fontId="77" fillId="20" borderId="23" xfId="0" applyFont="1" applyFill="1" applyBorder="1" applyAlignment="1">
      <alignment horizontal="center" vertical="center"/>
    </xf>
    <xf numFmtId="0" fontId="78" fillId="13" borderId="28" xfId="0" applyFont="1" applyFill="1" applyBorder="1" applyAlignment="1">
      <alignment horizontal="center" vertical="center" wrapText="1"/>
    </xf>
    <xf numFmtId="0" fontId="78" fillId="13" borderId="23" xfId="0" applyFont="1" applyFill="1" applyBorder="1" applyAlignment="1">
      <alignment horizontal="center" vertical="center" wrapText="1"/>
    </xf>
    <xf numFmtId="0" fontId="66" fillId="0" borderId="23" xfId="0" applyFont="1" applyBorder="1" applyAlignment="1">
      <alignment horizontal="center" vertical="center"/>
    </xf>
    <xf numFmtId="0" fontId="23" fillId="13" borderId="0" xfId="0" applyFont="1" applyFill="1" applyAlignment="1">
      <alignment horizontal="center" vertical="center" wrapText="1"/>
    </xf>
    <xf numFmtId="0" fontId="23" fillId="3" borderId="2" xfId="0" applyFont="1" applyFill="1" applyBorder="1" applyAlignment="1">
      <alignment vertical="center" wrapText="1"/>
    </xf>
    <xf numFmtId="0" fontId="24" fillId="3" borderId="18" xfId="0" applyFont="1" applyFill="1" applyBorder="1" applyAlignment="1">
      <alignment horizontal="center" vertical="center" wrapText="1"/>
    </xf>
    <xf numFmtId="0" fontId="24" fillId="3" borderId="1" xfId="0" applyFont="1" applyFill="1" applyBorder="1" applyAlignment="1">
      <alignment vertical="center" wrapText="1"/>
    </xf>
    <xf numFmtId="0" fontId="24" fillId="13" borderId="42" xfId="0" applyFont="1" applyFill="1" applyBorder="1" applyAlignment="1">
      <alignment horizontal="center" vertical="center" wrapText="1"/>
    </xf>
    <xf numFmtId="0" fontId="24" fillId="3" borderId="42" xfId="0" applyFont="1" applyFill="1" applyBorder="1" applyAlignment="1">
      <alignment horizontal="center" vertical="center" wrapText="1"/>
    </xf>
    <xf numFmtId="0" fontId="24" fillId="18" borderId="15" xfId="0" applyFont="1" applyFill="1" applyBorder="1" applyAlignment="1">
      <alignment horizontal="right" vertical="center" wrapText="1"/>
    </xf>
    <xf numFmtId="0" fontId="24" fillId="18" borderId="16" xfId="0" applyFont="1" applyFill="1" applyBorder="1" applyAlignment="1">
      <alignment horizontal="left" vertical="center" wrapText="1"/>
    </xf>
    <xf numFmtId="0" fontId="24" fillId="12" borderId="15" xfId="0" applyFont="1" applyFill="1" applyBorder="1" applyAlignment="1">
      <alignment horizontal="right" vertical="center" wrapText="1"/>
    </xf>
    <xf numFmtId="0" fontId="24" fillId="12" borderId="16" xfId="0" applyFont="1" applyFill="1" applyBorder="1" applyAlignment="1">
      <alignment horizontal="left" vertical="center" wrapText="1"/>
    </xf>
    <xf numFmtId="0" fontId="24" fillId="13" borderId="36" xfId="0" applyFont="1" applyFill="1" applyBorder="1" applyAlignment="1">
      <alignment vertical="center" wrapText="1"/>
    </xf>
    <xf numFmtId="0" fontId="24" fillId="13" borderId="30" xfId="0" applyFont="1" applyFill="1" applyBorder="1" applyAlignment="1">
      <alignment horizontal="center" vertical="center" wrapText="1"/>
    </xf>
    <xf numFmtId="0" fontId="24" fillId="3" borderId="30" xfId="0" applyFont="1" applyFill="1" applyBorder="1" applyAlignment="1">
      <alignment horizontal="center" vertical="center" wrapText="1"/>
    </xf>
    <xf numFmtId="0" fontId="24" fillId="6" borderId="15" xfId="0" applyFont="1" applyFill="1" applyBorder="1" applyAlignment="1">
      <alignment horizontal="right" vertical="center" wrapText="1"/>
    </xf>
    <xf numFmtId="0" fontId="24" fillId="6" borderId="16" xfId="0" applyFont="1" applyFill="1" applyBorder="1" applyAlignment="1">
      <alignment horizontal="left" vertical="center" wrapText="1"/>
    </xf>
    <xf numFmtId="0" fontId="24" fillId="5" borderId="15" xfId="0" applyFont="1" applyFill="1" applyBorder="1" applyAlignment="1">
      <alignment horizontal="right" vertical="center" wrapText="1"/>
    </xf>
    <xf numFmtId="0" fontId="24" fillId="5" borderId="16" xfId="0" applyFont="1" applyFill="1" applyBorder="1" applyAlignment="1">
      <alignment horizontal="left" vertical="center" wrapText="1"/>
    </xf>
    <xf numFmtId="0" fontId="24" fillId="19" borderId="15" xfId="0" applyFont="1" applyFill="1" applyBorder="1" applyAlignment="1">
      <alignment horizontal="right" vertical="center" wrapText="1"/>
    </xf>
    <xf numFmtId="0" fontId="24" fillId="19" borderId="16" xfId="0" applyFont="1" applyFill="1" applyBorder="1" applyAlignment="1">
      <alignment horizontal="left" vertical="center" wrapText="1"/>
    </xf>
    <xf numFmtId="0" fontId="24" fillId="3" borderId="1" xfId="0" applyFont="1" applyFill="1" applyBorder="1" applyAlignment="1">
      <alignment horizontal="center" vertical="center" wrapText="1"/>
    </xf>
    <xf numFmtId="0" fontId="2" fillId="3" borderId="23" xfId="0" applyFont="1" applyFill="1" applyBorder="1" applyAlignment="1">
      <alignment vertical="center" wrapText="1"/>
    </xf>
    <xf numFmtId="0" fontId="2" fillId="12" borderId="5" xfId="0" applyFont="1" applyFill="1" applyBorder="1" applyAlignment="1">
      <alignment vertical="center" wrapText="1"/>
    </xf>
    <xf numFmtId="0" fontId="22" fillId="0" borderId="0" xfId="0" applyFont="1" applyAlignment="1">
      <alignment vertical="center" wrapText="1"/>
    </xf>
    <xf numFmtId="0" fontId="2" fillId="18" borderId="5" xfId="0" applyFont="1" applyFill="1" applyBorder="1" applyAlignment="1">
      <alignment vertical="center" wrapText="1"/>
    </xf>
    <xf numFmtId="0" fontId="2" fillId="6" borderId="7" xfId="0" applyFont="1" applyFill="1" applyBorder="1" applyAlignment="1">
      <alignment vertical="center" wrapText="1"/>
    </xf>
    <xf numFmtId="0" fontId="2" fillId="5" borderId="7" xfId="0" applyFont="1" applyFill="1" applyBorder="1" applyAlignment="1">
      <alignment vertical="center" wrapText="1"/>
    </xf>
    <xf numFmtId="0" fontId="2" fillId="19" borderId="7" xfId="0" applyFont="1" applyFill="1" applyBorder="1" applyAlignment="1">
      <alignment vertical="center" wrapText="1"/>
    </xf>
    <xf numFmtId="0" fontId="24" fillId="13" borderId="23" xfId="0" applyFont="1" applyFill="1" applyBorder="1" applyAlignment="1">
      <alignment vertical="center" wrapText="1"/>
    </xf>
    <xf numFmtId="0" fontId="23" fillId="13" borderId="25" xfId="0" applyFont="1" applyFill="1" applyBorder="1" applyAlignment="1">
      <alignment horizontal="center" vertical="center" wrapText="1"/>
    </xf>
    <xf numFmtId="0" fontId="34" fillId="13" borderId="0" xfId="0" applyFont="1" applyFill="1" applyAlignment="1">
      <alignment horizontal="left" vertical="center" wrapText="1"/>
    </xf>
    <xf numFmtId="0" fontId="27" fillId="13" borderId="25" xfId="0" applyFont="1" applyFill="1" applyBorder="1" applyAlignment="1">
      <alignment vertical="center" wrapText="1"/>
    </xf>
    <xf numFmtId="44" fontId="24" fillId="0" borderId="0" xfId="3" applyFont="1" applyFill="1" applyBorder="1" applyAlignment="1">
      <alignment horizontal="center" vertical="center" wrapText="1"/>
    </xf>
    <xf numFmtId="0" fontId="23" fillId="3" borderId="1" xfId="0" applyFont="1" applyFill="1" applyBorder="1" applyAlignment="1">
      <alignment vertical="center" wrapText="1"/>
    </xf>
    <xf numFmtId="0" fontId="23" fillId="3" borderId="23" xfId="0" applyFont="1" applyFill="1" applyBorder="1" applyAlignment="1">
      <alignment horizontal="center" vertical="center" wrapText="1"/>
    </xf>
    <xf numFmtId="0" fontId="23" fillId="0" borderId="23" xfId="0" applyFont="1" applyBorder="1" applyAlignment="1">
      <alignment vertical="center" wrapText="1"/>
    </xf>
    <xf numFmtId="0" fontId="34" fillId="3" borderId="23" xfId="0" applyFont="1" applyFill="1" applyBorder="1" applyAlignment="1">
      <alignment vertical="center" wrapText="1"/>
    </xf>
    <xf numFmtId="0" fontId="80" fillId="0" borderId="0" xfId="0" applyFont="1"/>
    <xf numFmtId="0" fontId="81" fillId="0" borderId="0" xfId="0" applyFont="1"/>
    <xf numFmtId="0" fontId="82" fillId="0" borderId="0" xfId="0" applyFont="1" applyAlignment="1">
      <alignment wrapText="1"/>
    </xf>
    <xf numFmtId="0" fontId="83" fillId="5" borderId="0" xfId="0" applyFont="1" applyFill="1"/>
    <xf numFmtId="0" fontId="0" fillId="5" borderId="0" xfId="0" applyFill="1"/>
    <xf numFmtId="0" fontId="82" fillId="5" borderId="0" xfId="0" applyFont="1" applyFill="1"/>
    <xf numFmtId="0" fontId="82" fillId="0" borderId="0" xfId="0" applyFont="1" applyFill="1"/>
    <xf numFmtId="164" fontId="23" fillId="21" borderId="23" xfId="0" applyNumberFormat="1" applyFont="1" applyFill="1" applyBorder="1" applyAlignment="1">
      <alignment horizontal="center" vertical="center" wrapText="1"/>
    </xf>
    <xf numFmtId="164" fontId="43" fillId="21" borderId="23" xfId="0" applyNumberFormat="1" applyFont="1" applyFill="1" applyBorder="1" applyAlignment="1">
      <alignment horizontal="center" vertical="center" wrapText="1"/>
    </xf>
    <xf numFmtId="164" fontId="44" fillId="21" borderId="23" xfId="0" applyNumberFormat="1" applyFont="1" applyFill="1" applyBorder="1" applyAlignment="1">
      <alignment horizontal="center" vertical="center" wrapText="1"/>
    </xf>
    <xf numFmtId="164" fontId="45" fillId="21" borderId="23" xfId="0" applyNumberFormat="1" applyFont="1" applyFill="1" applyBorder="1" applyAlignment="1">
      <alignment horizontal="center" vertical="center" wrapText="1"/>
    </xf>
    <xf numFmtId="0" fontId="44" fillId="21" borderId="2" xfId="0" applyFont="1" applyFill="1" applyBorder="1" applyAlignment="1">
      <alignment horizontal="left" vertical="center" wrapText="1"/>
    </xf>
    <xf numFmtId="164" fontId="53" fillId="21" borderId="15" xfId="0" applyNumberFormat="1" applyFont="1" applyFill="1" applyBorder="1" applyAlignment="1" applyProtection="1">
      <alignment horizontal="center" vertical="center" wrapText="1"/>
      <protection locked="0"/>
    </xf>
    <xf numFmtId="0" fontId="84" fillId="5" borderId="0" xfId="0" applyFont="1" applyFill="1"/>
    <xf numFmtId="0" fontId="86" fillId="0" borderId="0" xfId="0" applyFont="1" applyFill="1"/>
    <xf numFmtId="0" fontId="0" fillId="0" borderId="0" xfId="0" applyFont="1"/>
    <xf numFmtId="0" fontId="83" fillId="23" borderId="0" xfId="0" applyFont="1" applyFill="1"/>
    <xf numFmtId="0" fontId="87" fillId="0" borderId="0" xfId="0" applyFont="1"/>
    <xf numFmtId="0" fontId="88" fillId="0" borderId="0" xfId="0" applyFont="1"/>
    <xf numFmtId="0" fontId="79" fillId="0" borderId="0" xfId="0" applyFont="1"/>
    <xf numFmtId="0" fontId="89" fillId="0" borderId="0" xfId="0" applyFont="1"/>
    <xf numFmtId="0" fontId="87" fillId="0" borderId="0" xfId="0" applyFont="1" applyFill="1"/>
    <xf numFmtId="0" fontId="85" fillId="22" borderId="0" xfId="0" applyFont="1" applyFill="1" applyAlignment="1">
      <alignment horizontal="center"/>
    </xf>
    <xf numFmtId="0" fontId="50" fillId="11" borderId="24" xfId="0" applyFont="1" applyFill="1" applyBorder="1" applyAlignment="1">
      <alignment horizontal="left" vertical="center" wrapText="1"/>
    </xf>
    <xf numFmtId="0" fontId="2" fillId="3" borderId="28"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11" fillId="8" borderId="15" xfId="0" applyFont="1" applyFill="1" applyBorder="1" applyAlignment="1">
      <alignment horizontal="left" vertical="center" wrapText="1"/>
    </xf>
    <xf numFmtId="0" fontId="11" fillId="8" borderId="16" xfId="0" applyFont="1" applyFill="1" applyBorder="1" applyAlignment="1">
      <alignment horizontal="left" vertical="center" wrapText="1"/>
    </xf>
    <xf numFmtId="0" fontId="23" fillId="3" borderId="23" xfId="0" applyFont="1" applyFill="1" applyBorder="1" applyAlignment="1">
      <alignment horizontal="left" vertical="center" wrapText="1"/>
    </xf>
    <xf numFmtId="0" fontId="28" fillId="19" borderId="25" xfId="0" applyFont="1" applyFill="1" applyBorder="1" applyAlignment="1">
      <alignment horizontal="left" vertical="center" wrapText="1"/>
    </xf>
    <xf numFmtId="0" fontId="28" fillId="19" borderId="0" xfId="0" applyFont="1" applyFill="1" applyAlignment="1">
      <alignment horizontal="left" vertical="center" wrapText="1"/>
    </xf>
    <xf numFmtId="0" fontId="65" fillId="17" borderId="0" xfId="0" applyFont="1" applyFill="1" applyAlignment="1">
      <alignment horizontal="left" vertical="center" wrapText="1"/>
    </xf>
    <xf numFmtId="0" fontId="26" fillId="3" borderId="31" xfId="0" applyFont="1" applyFill="1" applyBorder="1" applyAlignment="1">
      <alignment horizontal="center" vertical="center" wrapText="1"/>
    </xf>
    <xf numFmtId="0" fontId="26" fillId="3" borderId="32" xfId="0" applyFont="1" applyFill="1" applyBorder="1" applyAlignment="1">
      <alignment horizontal="center" vertical="center" wrapText="1"/>
    </xf>
    <xf numFmtId="0" fontId="26" fillId="3" borderId="27" xfId="0" applyFont="1" applyFill="1" applyBorder="1" applyAlignment="1">
      <alignment horizontal="center" vertical="center" wrapText="1"/>
    </xf>
    <xf numFmtId="49" fontId="23" fillId="3" borderId="23" xfId="0" applyNumberFormat="1" applyFont="1" applyFill="1" applyBorder="1" applyAlignment="1">
      <alignment horizontal="left" vertical="center" wrapText="1"/>
    </xf>
    <xf numFmtId="0" fontId="26" fillId="3" borderId="25" xfId="0" applyFont="1" applyFill="1" applyBorder="1" applyAlignment="1">
      <alignment horizontal="left" vertical="center" wrapText="1"/>
    </xf>
    <xf numFmtId="0" fontId="26" fillId="3" borderId="0" xfId="0" applyFont="1" applyFill="1" applyAlignment="1">
      <alignment horizontal="left" vertical="center" wrapText="1"/>
    </xf>
    <xf numFmtId="0" fontId="28" fillId="5" borderId="25" xfId="0" applyFont="1" applyFill="1" applyBorder="1" applyAlignment="1">
      <alignment horizontal="left" vertical="center" wrapText="1"/>
    </xf>
    <xf numFmtId="0" fontId="28" fillId="5" borderId="0" xfId="0" applyFont="1" applyFill="1" applyAlignment="1">
      <alignment horizontal="left" vertical="center" wrapText="1"/>
    </xf>
    <xf numFmtId="49" fontId="24" fillId="19" borderId="2" xfId="0" applyNumberFormat="1" applyFont="1" applyFill="1" applyBorder="1" applyAlignment="1">
      <alignment horizontal="center" vertical="center" wrapText="1"/>
    </xf>
    <xf numFmtId="0" fontId="24" fillId="3" borderId="31" xfId="0" applyFont="1" applyFill="1" applyBorder="1" applyAlignment="1">
      <alignment horizontal="center" vertical="center" wrapText="1"/>
    </xf>
    <xf numFmtId="0" fontId="24" fillId="3" borderId="32" xfId="0" applyFont="1" applyFill="1" applyBorder="1" applyAlignment="1">
      <alignment horizontal="center" vertical="center" wrapText="1"/>
    </xf>
    <xf numFmtId="0" fontId="24" fillId="3" borderId="27" xfId="0" applyFont="1" applyFill="1" applyBorder="1" applyAlignment="1">
      <alignment horizontal="center" vertical="center" wrapText="1"/>
    </xf>
    <xf numFmtId="0" fontId="23" fillId="3" borderId="37" xfId="0" applyFont="1" applyFill="1" applyBorder="1" applyAlignment="1">
      <alignment horizontal="left" vertical="center" wrapText="1"/>
    </xf>
    <xf numFmtId="0" fontId="23" fillId="3" borderId="32" xfId="0" applyFont="1" applyFill="1" applyBorder="1" applyAlignment="1">
      <alignment horizontal="left" vertical="center" wrapText="1"/>
    </xf>
    <xf numFmtId="0" fontId="23" fillId="3" borderId="27" xfId="0" applyFont="1" applyFill="1" applyBorder="1" applyAlignment="1">
      <alignment horizontal="left" vertical="center" wrapText="1"/>
    </xf>
    <xf numFmtId="0" fontId="28" fillId="6" borderId="25" xfId="0" applyFont="1" applyFill="1" applyBorder="1" applyAlignment="1">
      <alignment horizontal="left" vertical="center" wrapText="1"/>
    </xf>
    <xf numFmtId="0" fontId="28" fillId="6" borderId="0" xfId="0" applyFont="1" applyFill="1" applyAlignment="1">
      <alignment horizontal="left" vertical="center" wrapText="1"/>
    </xf>
    <xf numFmtId="0" fontId="24" fillId="5" borderId="1" xfId="0" applyFont="1" applyFill="1" applyBorder="1" applyAlignment="1">
      <alignment horizontal="center" vertical="center" wrapText="1"/>
    </xf>
    <xf numFmtId="49" fontId="27" fillId="3" borderId="23" xfId="0" applyNumberFormat="1" applyFont="1" applyFill="1" applyBorder="1" applyAlignment="1">
      <alignment horizontal="left" vertical="center" wrapText="1"/>
    </xf>
    <xf numFmtId="0" fontId="28" fillId="18" borderId="0" xfId="0" applyFont="1" applyFill="1" applyAlignment="1">
      <alignment horizontal="left" vertical="center" wrapText="1"/>
    </xf>
    <xf numFmtId="0" fontId="24" fillId="3" borderId="23" xfId="0" applyFont="1" applyFill="1" applyBorder="1" applyAlignment="1">
      <alignment horizontal="left" vertical="center" wrapText="1"/>
    </xf>
    <xf numFmtId="0" fontId="28" fillId="12" borderId="0" xfId="0" applyFont="1" applyFill="1" applyAlignment="1">
      <alignment horizontal="left" vertical="center" wrapText="1"/>
    </xf>
    <xf numFmtId="0" fontId="24" fillId="12" borderId="1" xfId="0" applyFont="1" applyFill="1" applyBorder="1" applyAlignment="1">
      <alignment horizontal="center" vertical="center" wrapText="1"/>
    </xf>
    <xf numFmtId="0" fontId="24" fillId="6" borderId="31" xfId="0" applyFont="1" applyFill="1" applyBorder="1" applyAlignment="1">
      <alignment horizontal="center" vertical="center" wrapText="1"/>
    </xf>
    <xf numFmtId="0" fontId="24" fillId="6" borderId="32" xfId="0" applyFont="1" applyFill="1" applyBorder="1" applyAlignment="1">
      <alignment horizontal="center" vertical="center" wrapText="1"/>
    </xf>
    <xf numFmtId="0" fontId="24" fillId="6" borderId="27"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15" fillId="0" borderId="0" xfId="0" applyFont="1" applyAlignment="1">
      <alignment horizontal="center" vertical="center" wrapText="1"/>
    </xf>
    <xf numFmtId="0" fontId="56" fillId="0" borderId="0" xfId="0" applyFont="1" applyAlignment="1" applyProtection="1">
      <alignment horizontal="left" vertical="center" wrapText="1"/>
      <protection locked="0"/>
    </xf>
    <xf numFmtId="0" fontId="24" fillId="13" borderId="0" xfId="0" applyFont="1" applyFill="1" applyAlignment="1">
      <alignment horizontal="left" vertical="center" wrapText="1"/>
    </xf>
    <xf numFmtId="0" fontId="23" fillId="3" borderId="31" xfId="0" applyFont="1" applyFill="1" applyBorder="1" applyAlignment="1">
      <alignment horizontal="left" vertical="center" wrapText="1"/>
    </xf>
    <xf numFmtId="0" fontId="23" fillId="3" borderId="31" xfId="0" applyFont="1" applyFill="1" applyBorder="1" applyAlignment="1">
      <alignment horizontal="center" vertical="center" wrapText="1"/>
    </xf>
    <xf numFmtId="0" fontId="23" fillId="3" borderId="32" xfId="0" applyFont="1" applyFill="1" applyBorder="1" applyAlignment="1">
      <alignment horizontal="center" vertical="center" wrapText="1"/>
    </xf>
    <xf numFmtId="0" fontId="23" fillId="3" borderId="27" xfId="0" applyFont="1" applyFill="1" applyBorder="1" applyAlignment="1">
      <alignment horizontal="center" vertical="center" wrapText="1"/>
    </xf>
    <xf numFmtId="0" fontId="24" fillId="3" borderId="0" xfId="0" applyFont="1" applyFill="1" applyAlignment="1">
      <alignment horizontal="left" vertical="center" wrapText="1"/>
    </xf>
    <xf numFmtId="0" fontId="24" fillId="3" borderId="19" xfId="0" applyFont="1" applyFill="1" applyBorder="1" applyAlignment="1">
      <alignment horizontal="center" vertical="center" wrapText="1"/>
    </xf>
    <xf numFmtId="0" fontId="24" fillId="3" borderId="20" xfId="0" applyFont="1" applyFill="1" applyBorder="1" applyAlignment="1">
      <alignment horizontal="center" vertical="center" wrapText="1"/>
    </xf>
    <xf numFmtId="0" fontId="24" fillId="3" borderId="15" xfId="0" applyFont="1" applyFill="1" applyBorder="1" applyAlignment="1" applyProtection="1">
      <alignment horizontal="center" vertical="center" wrapText="1"/>
      <protection locked="0"/>
    </xf>
    <xf numFmtId="0" fontId="24" fillId="3" borderId="16" xfId="0" applyFont="1" applyFill="1" applyBorder="1" applyAlignment="1" applyProtection="1">
      <alignment horizontal="center" vertical="center" wrapText="1"/>
      <protection locked="0"/>
    </xf>
    <xf numFmtId="0" fontId="24" fillId="3" borderId="15" xfId="0" applyFont="1" applyFill="1" applyBorder="1" applyAlignment="1">
      <alignment horizontal="left" vertical="center" wrapText="1"/>
    </xf>
    <xf numFmtId="0" fontId="24" fillId="3" borderId="43" xfId="0" applyFont="1" applyFill="1" applyBorder="1" applyAlignment="1">
      <alignment horizontal="left" vertical="center" wrapText="1"/>
    </xf>
    <xf numFmtId="0" fontId="24" fillId="3" borderId="16" xfId="0" applyFont="1" applyFill="1" applyBorder="1" applyAlignment="1">
      <alignment horizontal="left" vertical="center" wrapText="1"/>
    </xf>
    <xf numFmtId="0" fontId="24" fillId="3" borderId="31" xfId="0" applyFont="1" applyFill="1" applyBorder="1" applyAlignment="1">
      <alignment vertical="center" wrapText="1"/>
    </xf>
    <xf numFmtId="0" fontId="24" fillId="3" borderId="32" xfId="0" applyFont="1" applyFill="1" applyBorder="1" applyAlignment="1">
      <alignment vertical="center" wrapText="1"/>
    </xf>
    <xf numFmtId="0" fontId="24" fillId="3" borderId="27" xfId="0" applyFont="1" applyFill="1" applyBorder="1" applyAlignment="1">
      <alignment vertical="center" wrapText="1"/>
    </xf>
    <xf numFmtId="0" fontId="24" fillId="18" borderId="1" xfId="0" applyFont="1" applyFill="1" applyBorder="1" applyAlignment="1">
      <alignment horizontal="center" vertical="center" wrapText="1"/>
    </xf>
    <xf numFmtId="0" fontId="61" fillId="0" borderId="23" xfId="0" applyFont="1" applyBorder="1" applyAlignment="1">
      <alignment horizontal="left" vertical="center" wrapText="1"/>
    </xf>
    <xf numFmtId="0" fontId="62" fillId="15" borderId="23" xfId="0" applyFont="1" applyFill="1" applyBorder="1" applyAlignment="1">
      <alignment horizontal="left" vertical="center"/>
    </xf>
    <xf numFmtId="0" fontId="60" fillId="0" borderId="23" xfId="0" applyFont="1" applyBorder="1" applyAlignment="1">
      <alignment horizontal="left" vertical="center" wrapText="1"/>
    </xf>
    <xf numFmtId="0" fontId="60" fillId="0" borderId="0" xfId="0" applyFont="1" applyAlignment="1">
      <alignment horizontal="left" vertical="center"/>
    </xf>
    <xf numFmtId="0" fontId="60" fillId="0" borderId="26" xfId="0" applyFont="1" applyBorder="1" applyAlignment="1">
      <alignment horizontal="left" vertical="center"/>
    </xf>
  </cellXfs>
  <cellStyles count="5">
    <cellStyle name="60 % - Accent1" xfId="1" builtinId="32"/>
    <cellStyle name="Lien hypertexte" xfId="2" builtinId="8"/>
    <cellStyle name="Monétaire" xfId="3" builtinId="4"/>
    <cellStyle name="Normal" xfId="0" builtinId="0"/>
    <cellStyle name="Pourcentage" xfId="4" builtinId="5"/>
  </cellStyles>
  <dxfs count="37">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patternType="lightGray"/>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patternType="lightGray"/>
      </fill>
    </dxf>
  </dxfs>
  <tableStyles count="0" defaultTableStyle="TableStyleMedium2" defaultPivotStyle="PivotStyleLight16"/>
  <colors>
    <mruColors>
      <color rgb="FFCAEDFB"/>
      <color rgb="FF1C7FAC"/>
      <color rgb="FFFFEEB9"/>
      <color rgb="FFECF9FE"/>
      <color rgb="FFD1E0FF"/>
      <color rgb="FFF4FBFE"/>
      <color rgb="FF44B3E1"/>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17/06/relationships/rdRichValueStructure" Target="richData/rdrichvaluestructure.xml"/><Relationship Id="rId26" Type="http://schemas.microsoft.com/office/2022/11/relationships/FeaturePropertyBag" Target="featurePropertyBag/featurePropertyBag.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06/relationships/rdRichValue" Target="richData/rdrichvalue.xml"/><Relationship Id="rId25"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sharedStrings" Target="sharedStrings.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76199</xdr:colOff>
      <xdr:row>8</xdr:row>
      <xdr:rowOff>47624</xdr:rowOff>
    </xdr:from>
    <xdr:to>
      <xdr:col>0</xdr:col>
      <xdr:colOff>2143124</xdr:colOff>
      <xdr:row>18</xdr:row>
      <xdr:rowOff>430289</xdr:rowOff>
    </xdr:to>
    <xdr:pic>
      <xdr:nvPicPr>
        <xdr:cNvPr id="4" name="Image 3">
          <a:extLst>
            <a:ext uri="{FF2B5EF4-FFF2-40B4-BE49-F238E27FC236}">
              <a16:creationId xmlns:a16="http://schemas.microsoft.com/office/drawing/2014/main" id="{9000557E-6D01-C019-1C2B-A0B1C0B10772}"/>
            </a:ext>
          </a:extLst>
        </xdr:cNvPr>
        <xdr:cNvPicPr>
          <a:picLocks noChangeAspect="1"/>
        </xdr:cNvPicPr>
      </xdr:nvPicPr>
      <xdr:blipFill>
        <a:blip xmlns:r="http://schemas.openxmlformats.org/officeDocument/2006/relationships" r:embed="rId1"/>
        <a:stretch>
          <a:fillRect/>
        </a:stretch>
      </xdr:blipFill>
      <xdr:spPr>
        <a:xfrm>
          <a:off x="76199" y="1857374"/>
          <a:ext cx="2066925" cy="2287665"/>
        </a:xfrm>
        <a:prstGeom prst="rect">
          <a:avLst/>
        </a:prstGeom>
      </xdr:spPr>
    </xdr:pic>
    <xdr:clientData/>
  </xdr:twoCellAnchor>
  <xdr:twoCellAnchor editAs="oneCell">
    <xdr:from>
      <xdr:col>0</xdr:col>
      <xdr:colOff>0</xdr:colOff>
      <xdr:row>28</xdr:row>
      <xdr:rowOff>0</xdr:rowOff>
    </xdr:from>
    <xdr:to>
      <xdr:col>0</xdr:col>
      <xdr:colOff>6134956</xdr:colOff>
      <xdr:row>52</xdr:row>
      <xdr:rowOff>57796</xdr:rowOff>
    </xdr:to>
    <xdr:pic>
      <xdr:nvPicPr>
        <xdr:cNvPr id="12" name="Image 11">
          <a:extLst>
            <a:ext uri="{FF2B5EF4-FFF2-40B4-BE49-F238E27FC236}">
              <a16:creationId xmlns:a16="http://schemas.microsoft.com/office/drawing/2014/main" id="{A69356CE-42DB-53F1-2C64-8A1683AEE5F8}"/>
            </a:ext>
          </a:extLst>
        </xdr:cNvPr>
        <xdr:cNvPicPr>
          <a:picLocks noChangeAspect="1"/>
        </xdr:cNvPicPr>
      </xdr:nvPicPr>
      <xdr:blipFill>
        <a:blip xmlns:r="http://schemas.openxmlformats.org/officeDocument/2006/relationships" r:embed="rId2"/>
        <a:stretch>
          <a:fillRect/>
        </a:stretch>
      </xdr:blipFill>
      <xdr:spPr>
        <a:xfrm>
          <a:off x="0" y="5962650"/>
          <a:ext cx="6134956" cy="4629796"/>
        </a:xfrm>
        <a:prstGeom prst="rect">
          <a:avLst/>
        </a:prstGeom>
      </xdr:spPr>
    </xdr:pic>
    <xdr:clientData/>
  </xdr:twoCellAnchor>
  <xdr:twoCellAnchor editAs="oneCell">
    <xdr:from>
      <xdr:col>0</xdr:col>
      <xdr:colOff>1</xdr:colOff>
      <xdr:row>54</xdr:row>
      <xdr:rowOff>1</xdr:rowOff>
    </xdr:from>
    <xdr:to>
      <xdr:col>1</xdr:col>
      <xdr:colOff>2505076</xdr:colOff>
      <xdr:row>65</xdr:row>
      <xdr:rowOff>39799</xdr:rowOff>
    </xdr:to>
    <xdr:pic>
      <xdr:nvPicPr>
        <xdr:cNvPr id="13" name="Image 12">
          <a:extLst>
            <a:ext uri="{FF2B5EF4-FFF2-40B4-BE49-F238E27FC236}">
              <a16:creationId xmlns:a16="http://schemas.microsoft.com/office/drawing/2014/main" id="{B4A835A8-2588-BD53-25D4-48A139D35086}"/>
            </a:ext>
          </a:extLst>
        </xdr:cNvPr>
        <xdr:cNvPicPr>
          <a:picLocks noChangeAspect="1"/>
        </xdr:cNvPicPr>
      </xdr:nvPicPr>
      <xdr:blipFill>
        <a:blip xmlns:r="http://schemas.openxmlformats.org/officeDocument/2006/relationships" r:embed="rId3"/>
        <a:stretch>
          <a:fillRect/>
        </a:stretch>
      </xdr:blipFill>
      <xdr:spPr>
        <a:xfrm>
          <a:off x="1" y="10915651"/>
          <a:ext cx="10629900" cy="2135298"/>
        </a:xfrm>
        <a:prstGeom prst="rect">
          <a:avLst/>
        </a:prstGeom>
      </xdr:spPr>
    </xdr:pic>
    <xdr:clientData/>
  </xdr:twoCellAnchor>
  <xdr:twoCellAnchor>
    <xdr:from>
      <xdr:col>0</xdr:col>
      <xdr:colOff>6419850</xdr:colOff>
      <xdr:row>47</xdr:row>
      <xdr:rowOff>123825</xdr:rowOff>
    </xdr:from>
    <xdr:to>
      <xdr:col>1</xdr:col>
      <xdr:colOff>38100</xdr:colOff>
      <xdr:row>56</xdr:row>
      <xdr:rowOff>95250</xdr:rowOff>
    </xdr:to>
    <xdr:cxnSp macro="">
      <xdr:nvCxnSpPr>
        <xdr:cNvPr id="15" name="Connecteur : en angle 14">
          <a:extLst>
            <a:ext uri="{FF2B5EF4-FFF2-40B4-BE49-F238E27FC236}">
              <a16:creationId xmlns:a16="http://schemas.microsoft.com/office/drawing/2014/main" id="{05C7D724-17E8-1696-D071-EA83915C17BC}"/>
            </a:ext>
          </a:extLst>
        </xdr:cNvPr>
        <xdr:cNvCxnSpPr/>
      </xdr:nvCxnSpPr>
      <xdr:spPr>
        <a:xfrm>
          <a:off x="6419850" y="9705975"/>
          <a:ext cx="1743075" cy="1685925"/>
        </a:xfrm>
        <a:prstGeom prst="bentConnector3">
          <a:avLst/>
        </a:prstGeom>
        <a:ln>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1</xdr:col>
      <xdr:colOff>3190875</xdr:colOff>
      <xdr:row>54</xdr:row>
      <xdr:rowOff>9525</xdr:rowOff>
    </xdr:from>
    <xdr:to>
      <xdr:col>16</xdr:col>
      <xdr:colOff>306640</xdr:colOff>
      <xdr:row>66</xdr:row>
      <xdr:rowOff>228950</xdr:rowOff>
    </xdr:to>
    <xdr:pic>
      <xdr:nvPicPr>
        <xdr:cNvPr id="17" name="Image 16">
          <a:extLst>
            <a:ext uri="{FF2B5EF4-FFF2-40B4-BE49-F238E27FC236}">
              <a16:creationId xmlns:a16="http://schemas.microsoft.com/office/drawing/2014/main" id="{47BB7F3C-6116-D0A7-0D22-82839FF4C3DA}"/>
            </a:ext>
          </a:extLst>
        </xdr:cNvPr>
        <xdr:cNvPicPr>
          <a:picLocks noChangeAspect="1"/>
        </xdr:cNvPicPr>
      </xdr:nvPicPr>
      <xdr:blipFill>
        <a:blip xmlns:r="http://schemas.openxmlformats.org/officeDocument/2006/relationships" r:embed="rId4"/>
        <a:stretch>
          <a:fillRect/>
        </a:stretch>
      </xdr:blipFill>
      <xdr:spPr>
        <a:xfrm>
          <a:off x="11315700" y="10925175"/>
          <a:ext cx="13184440" cy="2505425"/>
        </a:xfrm>
        <a:prstGeom prst="rect">
          <a:avLst/>
        </a:prstGeom>
      </xdr:spPr>
    </xdr:pic>
    <xdr:clientData/>
  </xdr:twoCellAnchor>
  <xdr:twoCellAnchor>
    <xdr:from>
      <xdr:col>0</xdr:col>
      <xdr:colOff>6372225</xdr:colOff>
      <xdr:row>47</xdr:row>
      <xdr:rowOff>104775</xdr:rowOff>
    </xdr:from>
    <xdr:to>
      <xdr:col>1</xdr:col>
      <xdr:colOff>3267075</xdr:colOff>
      <xdr:row>56</xdr:row>
      <xdr:rowOff>152400</xdr:rowOff>
    </xdr:to>
    <xdr:cxnSp macro="">
      <xdr:nvCxnSpPr>
        <xdr:cNvPr id="20" name="Connecteur : en angle 19">
          <a:extLst>
            <a:ext uri="{FF2B5EF4-FFF2-40B4-BE49-F238E27FC236}">
              <a16:creationId xmlns:a16="http://schemas.microsoft.com/office/drawing/2014/main" id="{6E3670BE-1B13-4766-8F8C-A0D04026FA13}"/>
            </a:ext>
          </a:extLst>
        </xdr:cNvPr>
        <xdr:cNvCxnSpPr/>
      </xdr:nvCxnSpPr>
      <xdr:spPr>
        <a:xfrm>
          <a:off x="6372225" y="9686925"/>
          <a:ext cx="5019675" cy="1762125"/>
        </a:xfrm>
        <a:prstGeom prst="bentConnector3">
          <a:avLst/>
        </a:prstGeom>
        <a:noFill/>
        <a:ln w="19050" cap="flat" cmpd="sng" algn="ctr">
          <a:solidFill>
            <a:srgbClr val="156082"/>
          </a:solidFill>
          <a:prstDash val="solid"/>
          <a:miter lim="800000"/>
          <a:headEnd type="triangle"/>
          <a:tailEnd type="triangle"/>
        </a:ln>
        <a:effectLst/>
      </xdr:spPr>
    </xdr:cxnSp>
    <xdr:clientData/>
  </xdr:twoCellAnchor>
  <xdr:twoCellAnchor>
    <xdr:from>
      <xdr:col>0</xdr:col>
      <xdr:colOff>8001000</xdr:colOff>
      <xdr:row>50</xdr:row>
      <xdr:rowOff>9525</xdr:rowOff>
    </xdr:from>
    <xdr:to>
      <xdr:col>1</xdr:col>
      <xdr:colOff>333375</xdr:colOff>
      <xdr:row>52</xdr:row>
      <xdr:rowOff>180975</xdr:rowOff>
    </xdr:to>
    <xdr:sp macro="" textlink="">
      <xdr:nvSpPr>
        <xdr:cNvPr id="23" name="Signe Plus 22">
          <a:extLst>
            <a:ext uri="{FF2B5EF4-FFF2-40B4-BE49-F238E27FC236}">
              <a16:creationId xmlns:a16="http://schemas.microsoft.com/office/drawing/2014/main" id="{AB93498A-966F-6480-C539-BAABFC353E02}"/>
            </a:ext>
          </a:extLst>
        </xdr:cNvPr>
        <xdr:cNvSpPr/>
      </xdr:nvSpPr>
      <xdr:spPr>
        <a:xfrm>
          <a:off x="8001000" y="10210800"/>
          <a:ext cx="457200" cy="552450"/>
        </a:xfrm>
        <a:prstGeom prst="mathPlus">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1" Type="http://schemas.openxmlformats.org/officeDocument/2006/relationships/image" Target="../media/image10.png"/></Relationships>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P@rents,%20parlons%20num&#233;riq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0F32F-7480-46D5-9891-FE539274D729}">
  <dimension ref="A2:B74"/>
  <sheetViews>
    <sheetView workbookViewId="0">
      <selection activeCell="A81" sqref="A81"/>
    </sheetView>
  </sheetViews>
  <sheetFormatPr baseColWidth="10" defaultRowHeight="13.8"/>
  <cols>
    <col min="1" max="1" width="121.8984375" customWidth="1"/>
    <col min="2" max="2" width="81" customWidth="1"/>
  </cols>
  <sheetData>
    <row r="2" spans="1:2" ht="17.399999999999999">
      <c r="A2" s="309" t="s">
        <v>549</v>
      </c>
      <c r="B2" s="309"/>
    </row>
    <row r="5" spans="1:2" ht="15">
      <c r="A5" s="290" t="s">
        <v>544</v>
      </c>
      <c r="B5" s="291"/>
    </row>
    <row r="6" spans="1:2" ht="17.399999999999999">
      <c r="A6" s="288" t="s">
        <v>554</v>
      </c>
      <c r="B6" s="289"/>
    </row>
    <row r="7" spans="1:2" ht="17.399999999999999">
      <c r="A7" s="288" t="s">
        <v>550</v>
      </c>
      <c r="B7" t="e" vm="1">
        <v>#VALUE!</v>
      </c>
    </row>
    <row r="8" spans="1:2" ht="17.399999999999999">
      <c r="A8" s="288" t="s">
        <v>555</v>
      </c>
    </row>
    <row r="19" spans="1:2" ht="61.5" customHeight="1"/>
    <row r="20" spans="1:2" ht="18" customHeight="1">
      <c r="A20" s="290" t="s">
        <v>545</v>
      </c>
      <c r="B20" s="292"/>
    </row>
    <row r="21" spans="1:2" ht="18" customHeight="1">
      <c r="A21" s="301" t="s">
        <v>551</v>
      </c>
      <c r="B21" s="293"/>
    </row>
    <row r="22" spans="1:2" ht="15">
      <c r="A22" s="287" t="s">
        <v>543</v>
      </c>
    </row>
    <row r="24" spans="1:2">
      <c r="A24" s="290" t="s">
        <v>546</v>
      </c>
      <c r="B24" s="300"/>
    </row>
    <row r="25" spans="1:2">
      <c r="A25" s="302" t="s">
        <v>547</v>
      </c>
    </row>
    <row r="26" spans="1:2">
      <c r="A26" s="302" t="s">
        <v>552</v>
      </c>
    </row>
    <row r="27" spans="1:2">
      <c r="A27" s="302" t="s">
        <v>553</v>
      </c>
    </row>
    <row r="28" spans="1:2">
      <c r="A28" s="302" t="s">
        <v>548</v>
      </c>
    </row>
    <row r="67" spans="1:2" ht="37.5" customHeight="1"/>
    <row r="68" spans="1:2">
      <c r="A68" s="303" t="s">
        <v>556</v>
      </c>
      <c r="B68" s="303"/>
    </row>
    <row r="70" spans="1:2" ht="17.399999999999999">
      <c r="A70" s="307" t="s">
        <v>557</v>
      </c>
    </row>
    <row r="71" spans="1:2" ht="20.399999999999999">
      <c r="A71" s="304" t="s">
        <v>558</v>
      </c>
    </row>
    <row r="72" spans="1:2">
      <c r="A72" s="306" t="s">
        <v>560</v>
      </c>
    </row>
    <row r="73" spans="1:2" ht="17.399999999999999">
      <c r="A73" s="305" t="s">
        <v>559</v>
      </c>
    </row>
    <row r="74" spans="1:2" ht="20.399999999999999">
      <c r="A74" s="308" t="s">
        <v>561</v>
      </c>
    </row>
  </sheetData>
  <mergeCells count="1">
    <mergeCell ref="A2:B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10DF8-B914-441D-8A8C-D2DD66169A17}">
  <sheetPr codeName="Sheet2">
    <tabColor theme="8" tint="0.39997558519241921"/>
    <pageSetUpPr fitToPage="1"/>
  </sheetPr>
  <dimension ref="A1:FX727"/>
  <sheetViews>
    <sheetView showGridLines="0" tabSelected="1" topLeftCell="A201" zoomScale="50" zoomScaleNormal="50" workbookViewId="0">
      <selection activeCell="D248" sqref="D248"/>
    </sheetView>
  </sheetViews>
  <sheetFormatPr baseColWidth="10" defaultColWidth="8.69921875" defaultRowHeight="24.6" outlineLevelRow="2"/>
  <cols>
    <col min="1" max="1" width="4.69921875" style="17" customWidth="1"/>
    <col min="2" max="2" width="2.3984375" style="4" customWidth="1"/>
    <col min="3" max="3" width="110.09765625" style="4" customWidth="1"/>
    <col min="4" max="4" width="65.8984375" style="4" customWidth="1"/>
    <col min="5" max="5" width="15.296875" style="4" customWidth="1"/>
    <col min="6" max="6" width="94.09765625" style="4" customWidth="1"/>
    <col min="7" max="7" width="77.8984375" style="4" customWidth="1"/>
    <col min="8" max="8" width="5.59765625" style="4" customWidth="1"/>
    <col min="9" max="9" width="3.69921875" style="4" customWidth="1"/>
    <col min="10" max="10" width="114.3984375" style="10" hidden="1" customWidth="1"/>
    <col min="11" max="12" width="8.69921875" style="4"/>
    <col min="13" max="13" width="29.296875" style="4" customWidth="1"/>
    <col min="14" max="16384" width="8.69921875" style="4"/>
  </cols>
  <sheetData>
    <row r="1" spans="1:180" ht="219.75" customHeight="1">
      <c r="B1" s="5"/>
      <c r="C1" s="9"/>
      <c r="D1" s="346" t="s">
        <v>0</v>
      </c>
      <c r="E1" s="346"/>
      <c r="F1" s="346"/>
      <c r="G1" s="6"/>
      <c r="H1" s="5"/>
    </row>
    <row r="2" spans="1:180" ht="357" customHeight="1">
      <c r="B2" s="5"/>
      <c r="C2" s="347" t="s">
        <v>1</v>
      </c>
      <c r="D2" s="347"/>
      <c r="E2" s="347"/>
      <c r="F2" s="347"/>
      <c r="G2" s="347"/>
      <c r="H2" s="347"/>
      <c r="J2" s="10" t="s">
        <v>2</v>
      </c>
    </row>
    <row r="3" spans="1:180" ht="25.5">
      <c r="J3" s="99"/>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row>
    <row r="4" spans="1:180" s="44" customFormat="1" ht="30.75" customHeight="1">
      <c r="A4" s="47"/>
      <c r="B4" s="318" t="s">
        <v>3</v>
      </c>
      <c r="C4" s="318"/>
      <c r="J4" s="55"/>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c r="EL4" s="47"/>
      <c r="EM4" s="47"/>
      <c r="EN4" s="47"/>
      <c r="EO4" s="47"/>
      <c r="EP4" s="47"/>
      <c r="EQ4" s="47"/>
      <c r="ER4" s="47"/>
      <c r="ES4" s="47"/>
      <c r="ET4" s="47"/>
      <c r="EU4" s="47"/>
      <c r="EV4" s="47"/>
      <c r="EW4" s="47"/>
      <c r="EX4" s="47"/>
      <c r="EY4" s="47"/>
      <c r="EZ4" s="47"/>
      <c r="FA4" s="47"/>
      <c r="FB4" s="47"/>
      <c r="FC4" s="47"/>
      <c r="FD4" s="47"/>
      <c r="FE4" s="47"/>
      <c r="FF4" s="47"/>
      <c r="FG4" s="47"/>
      <c r="FH4" s="47"/>
      <c r="FI4" s="47"/>
      <c r="FJ4" s="47"/>
      <c r="FK4" s="47"/>
      <c r="FL4" s="47"/>
      <c r="FM4" s="47"/>
      <c r="FN4" s="47"/>
      <c r="FO4" s="47"/>
      <c r="FP4" s="47"/>
      <c r="FQ4" s="47"/>
      <c r="FR4" s="47"/>
      <c r="FS4" s="47"/>
      <c r="FT4" s="47"/>
      <c r="FU4" s="47"/>
      <c r="FV4" s="47"/>
      <c r="FW4" s="47"/>
      <c r="FX4" s="47"/>
    </row>
    <row r="5" spans="1:180" ht="25.5" outlineLevel="1">
      <c r="B5" s="197"/>
      <c r="C5" s="32"/>
      <c r="D5" s="43"/>
      <c r="E5" s="32"/>
      <c r="F5" s="43"/>
      <c r="G5" s="32"/>
      <c r="H5" s="31"/>
      <c r="J5" s="99"/>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row>
    <row r="6" spans="1:180" ht="49.95" customHeight="1" outlineLevel="1">
      <c r="B6" s="197"/>
      <c r="C6" s="41" t="s">
        <v>4</v>
      </c>
      <c r="D6" s="65"/>
      <c r="E6" s="32"/>
      <c r="F6" s="43"/>
      <c r="G6" s="32"/>
      <c r="H6" s="31"/>
      <c r="J6" s="99" t="s">
        <v>5</v>
      </c>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row>
    <row r="7" spans="1:180" ht="25.5" outlineLevel="1">
      <c r="B7" s="197"/>
      <c r="C7" s="41"/>
      <c r="D7" s="66"/>
      <c r="E7" s="32"/>
      <c r="F7" s="43"/>
      <c r="G7" s="32"/>
      <c r="H7" s="31"/>
      <c r="J7" s="99"/>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row>
    <row r="8" spans="1:180" ht="25.5" outlineLevel="1">
      <c r="B8" s="197"/>
      <c r="C8" s="41"/>
      <c r="D8" s="66"/>
      <c r="E8" s="32"/>
      <c r="F8" s="32"/>
      <c r="G8" s="32"/>
      <c r="H8" s="31"/>
      <c r="J8" s="99"/>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row>
    <row r="9" spans="1:180" ht="49.95" customHeight="1" outlineLevel="1">
      <c r="B9" s="197"/>
      <c r="C9" s="41" t="s">
        <v>6</v>
      </c>
      <c r="D9" s="64"/>
      <c r="E9" s="32"/>
      <c r="F9" s="32"/>
      <c r="G9" s="32"/>
      <c r="H9" s="31"/>
      <c r="J9" s="99" t="s">
        <v>7</v>
      </c>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row>
    <row r="10" spans="1:180" ht="25.5" outlineLevel="1">
      <c r="B10" s="197"/>
      <c r="C10" s="41"/>
      <c r="D10" s="66"/>
      <c r="E10" s="32"/>
      <c r="F10" s="32"/>
      <c r="G10" s="32"/>
      <c r="H10" s="31"/>
      <c r="J10" s="99"/>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row>
    <row r="11" spans="1:180" ht="25.5" outlineLevel="1">
      <c r="B11" s="197"/>
      <c r="C11" s="41"/>
      <c r="D11" s="66"/>
      <c r="E11" s="32"/>
      <c r="F11" s="32"/>
      <c r="G11" s="32"/>
      <c r="H11" s="31"/>
      <c r="J11" s="99"/>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row>
    <row r="12" spans="1:180" ht="49.95" customHeight="1" outlineLevel="1">
      <c r="B12" s="197"/>
      <c r="C12" s="41" t="s">
        <v>8</v>
      </c>
      <c r="D12" s="64"/>
      <c r="E12" s="32"/>
      <c r="F12" s="32"/>
      <c r="G12" s="32"/>
      <c r="H12" s="31"/>
      <c r="J12" s="99" t="s">
        <v>7</v>
      </c>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row>
    <row r="13" spans="1:180" ht="25.5" outlineLevel="1">
      <c r="B13" s="197"/>
      <c r="C13" s="41"/>
      <c r="D13" s="66"/>
      <c r="E13" s="32"/>
      <c r="F13" s="32"/>
      <c r="G13" s="32"/>
      <c r="H13" s="31"/>
      <c r="J13" s="99"/>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row>
    <row r="14" spans="1:180" ht="25.5" outlineLevel="1">
      <c r="B14" s="197"/>
      <c r="C14" s="41"/>
      <c r="D14" s="66"/>
      <c r="E14" s="32"/>
      <c r="F14" s="32"/>
      <c r="G14" s="32"/>
      <c r="H14" s="31"/>
      <c r="J14" s="99"/>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row>
    <row r="15" spans="1:180" ht="49.95" customHeight="1" outlineLevel="1">
      <c r="B15" s="197"/>
      <c r="C15" s="41" t="s">
        <v>9</v>
      </c>
      <c r="D15" s="64"/>
      <c r="E15" s="32"/>
      <c r="F15" s="32"/>
      <c r="G15" s="32"/>
      <c r="H15" s="31"/>
      <c r="J15" s="99" t="s">
        <v>5</v>
      </c>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row>
    <row r="16" spans="1:180" ht="25.5" outlineLevel="1">
      <c r="B16" s="31"/>
      <c r="C16" s="32"/>
      <c r="D16" s="32"/>
      <c r="E16" s="32"/>
      <c r="F16" s="32"/>
      <c r="G16" s="32"/>
      <c r="H16" s="31"/>
      <c r="J16" s="99"/>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row>
    <row r="17" spans="1:180" ht="25.5">
      <c r="C17" s="14"/>
      <c r="D17" s="14"/>
      <c r="E17" s="14"/>
      <c r="F17" s="14"/>
      <c r="G17" s="14"/>
      <c r="J17" s="99"/>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row>
    <row r="18" spans="1:180" s="44" customFormat="1" ht="30" customHeight="1">
      <c r="A18" s="47"/>
      <c r="B18" s="318" t="s">
        <v>10</v>
      </c>
      <c r="C18" s="318" t="s">
        <v>10</v>
      </c>
      <c r="J18" s="55"/>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c r="DK18" s="47"/>
      <c r="DL18" s="47"/>
      <c r="DM18" s="47"/>
      <c r="DN18" s="47"/>
      <c r="DO18" s="47"/>
      <c r="DP18" s="47"/>
      <c r="DQ18" s="47"/>
      <c r="DR18" s="47"/>
      <c r="DS18" s="47"/>
      <c r="DT18" s="47"/>
      <c r="DU18" s="47"/>
      <c r="DV18" s="47"/>
      <c r="DW18" s="47"/>
      <c r="DX18" s="47"/>
      <c r="DY18" s="47"/>
      <c r="DZ18" s="47"/>
      <c r="EA18" s="47"/>
      <c r="EB18" s="47"/>
      <c r="EC18" s="47"/>
      <c r="ED18" s="47"/>
      <c r="EE18" s="47"/>
      <c r="EF18" s="47"/>
      <c r="EG18" s="47"/>
      <c r="EH18" s="47"/>
      <c r="EI18" s="47"/>
      <c r="EJ18" s="47"/>
      <c r="EK18" s="47"/>
      <c r="EL18" s="47"/>
      <c r="EM18" s="47"/>
      <c r="EN18" s="47"/>
      <c r="EO18" s="47"/>
      <c r="EP18" s="47"/>
      <c r="EQ18" s="47"/>
      <c r="ER18" s="47"/>
      <c r="ES18" s="47"/>
      <c r="ET18" s="47"/>
      <c r="EU18" s="47"/>
      <c r="EV18" s="47"/>
      <c r="EW18" s="47"/>
      <c r="EX18" s="47"/>
      <c r="EY18" s="47"/>
      <c r="EZ18" s="47"/>
      <c r="FA18" s="47"/>
      <c r="FB18" s="47"/>
      <c r="FC18" s="47"/>
      <c r="FD18" s="47"/>
      <c r="FE18" s="47"/>
      <c r="FF18" s="47"/>
      <c r="FG18" s="47"/>
      <c r="FH18" s="47"/>
      <c r="FI18" s="47"/>
      <c r="FJ18" s="47"/>
      <c r="FK18" s="47"/>
      <c r="FL18" s="47"/>
      <c r="FM18" s="47"/>
      <c r="FN18" s="47"/>
      <c r="FO18" s="47"/>
      <c r="FP18" s="47"/>
      <c r="FQ18" s="47"/>
      <c r="FR18" s="47"/>
      <c r="FS18" s="47"/>
      <c r="FT18" s="47"/>
      <c r="FU18" s="47"/>
      <c r="FV18" s="47"/>
      <c r="FW18" s="47"/>
      <c r="FX18" s="47"/>
    </row>
    <row r="19" spans="1:180" ht="25.5" hidden="1" outlineLevel="2">
      <c r="B19" s="197"/>
      <c r="C19" s="32"/>
      <c r="D19" s="32"/>
      <c r="E19" s="32"/>
      <c r="F19" s="32"/>
      <c r="G19" s="32"/>
      <c r="H19" s="31"/>
      <c r="J19" s="99"/>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row>
    <row r="20" spans="1:180" ht="49.95" hidden="1" customHeight="1" outlineLevel="2">
      <c r="B20" s="197"/>
      <c r="C20" s="41" t="s">
        <v>11</v>
      </c>
      <c r="D20" s="13" t="s">
        <v>12</v>
      </c>
      <c r="E20" s="32"/>
      <c r="F20" s="46" t="s">
        <v>13</v>
      </c>
      <c r="G20" s="13" t="s">
        <v>12</v>
      </c>
      <c r="H20" s="31"/>
      <c r="J20" s="99" t="s">
        <v>14</v>
      </c>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row>
    <row r="21" spans="1:180" ht="28.5" hidden="1" customHeight="1" outlineLevel="2">
      <c r="B21" s="197"/>
      <c r="C21" s="41"/>
      <c r="D21" s="32"/>
      <c r="E21" s="32"/>
      <c r="F21" s="32"/>
      <c r="G21" s="32"/>
      <c r="H21" s="31"/>
      <c r="J21" s="99"/>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7"/>
      <c r="EZ21" s="17"/>
      <c r="FA21" s="17"/>
      <c r="FB21" s="17"/>
      <c r="FC21" s="17"/>
      <c r="FD21" s="17"/>
      <c r="FE21" s="17"/>
      <c r="FF21" s="17"/>
      <c r="FG21" s="17"/>
      <c r="FH21" s="17"/>
      <c r="FI21" s="17"/>
      <c r="FJ21" s="17"/>
      <c r="FK21" s="17"/>
      <c r="FL21" s="17"/>
      <c r="FM21" s="17"/>
      <c r="FN21" s="17"/>
      <c r="FO21" s="17"/>
      <c r="FP21" s="17"/>
      <c r="FQ21" s="17"/>
      <c r="FR21" s="17"/>
      <c r="FS21" s="17"/>
      <c r="FT21" s="17"/>
      <c r="FU21" s="17"/>
      <c r="FV21" s="17"/>
      <c r="FW21" s="17"/>
      <c r="FX21" s="17"/>
    </row>
    <row r="22" spans="1:180" ht="25.5" hidden="1" customHeight="1" outlineLevel="2">
      <c r="B22" s="197"/>
      <c r="C22" s="41"/>
      <c r="D22" s="32"/>
      <c r="E22" s="32"/>
      <c r="F22" s="32"/>
      <c r="G22" s="32"/>
      <c r="H22" s="31"/>
      <c r="J22" s="99"/>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c r="DR22" s="17"/>
      <c r="DS22" s="17"/>
      <c r="DT22" s="17"/>
      <c r="DU22" s="17"/>
      <c r="DV22" s="17"/>
      <c r="DW22" s="17"/>
      <c r="DX22" s="17"/>
      <c r="DY22" s="17"/>
      <c r="DZ22" s="17"/>
      <c r="EA22" s="17"/>
      <c r="EB22" s="17"/>
      <c r="EC22" s="17"/>
      <c r="ED22" s="17"/>
      <c r="EE22" s="17"/>
      <c r="EF22" s="17"/>
      <c r="EG22" s="17"/>
      <c r="EH22" s="17"/>
      <c r="EI22" s="17"/>
      <c r="EJ22" s="17"/>
      <c r="EK22" s="17"/>
      <c r="EL22" s="17"/>
      <c r="EM22" s="17"/>
      <c r="EN22" s="17"/>
      <c r="EO22" s="17"/>
      <c r="EP22" s="17"/>
      <c r="EQ22" s="17"/>
      <c r="ER22" s="17"/>
      <c r="ES22" s="17"/>
      <c r="ET22" s="17"/>
      <c r="EU22" s="17"/>
      <c r="EV22" s="17"/>
      <c r="EW22" s="17"/>
      <c r="EX22" s="17"/>
      <c r="EY22" s="17"/>
      <c r="EZ22" s="17"/>
      <c r="FA22" s="17"/>
      <c r="FB22" s="17"/>
      <c r="FC22" s="17"/>
      <c r="FD22" s="17"/>
      <c r="FE22" s="17"/>
      <c r="FF22" s="17"/>
      <c r="FG22" s="17"/>
      <c r="FH22" s="17"/>
      <c r="FI22" s="17"/>
      <c r="FJ22" s="17"/>
      <c r="FK22" s="17"/>
      <c r="FL22" s="17"/>
      <c r="FM22" s="17"/>
      <c r="FN22" s="17"/>
      <c r="FO22" s="17"/>
      <c r="FP22" s="17"/>
      <c r="FQ22" s="17"/>
      <c r="FR22" s="17"/>
      <c r="FS22" s="17"/>
      <c r="FT22" s="17"/>
      <c r="FU22" s="17"/>
      <c r="FV22" s="17"/>
      <c r="FW22" s="17"/>
      <c r="FX22" s="17"/>
    </row>
    <row r="23" spans="1:180" ht="49.95" hidden="1" customHeight="1" outlineLevel="2">
      <c r="B23" s="197"/>
      <c r="C23" s="41" t="s">
        <v>15</v>
      </c>
      <c r="D23" s="13" t="s">
        <v>12</v>
      </c>
      <c r="E23" s="32"/>
      <c r="F23" s="32"/>
      <c r="G23" s="32"/>
      <c r="H23" s="31"/>
      <c r="J23" s="113" t="s">
        <v>16</v>
      </c>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c r="EA23" s="17"/>
      <c r="EB23" s="17"/>
      <c r="EC23" s="17"/>
      <c r="ED23" s="17"/>
      <c r="EE23" s="17"/>
      <c r="EF23" s="17"/>
      <c r="EG23" s="17"/>
      <c r="EH23" s="17"/>
      <c r="EI23" s="17"/>
      <c r="EJ23" s="17"/>
      <c r="EK23" s="17"/>
      <c r="EL23" s="17"/>
      <c r="EM23" s="17"/>
      <c r="EN23" s="17"/>
      <c r="EO23" s="17"/>
      <c r="EP23" s="17"/>
      <c r="EQ23" s="17"/>
      <c r="ER23" s="17"/>
      <c r="ES23" s="17"/>
      <c r="ET23" s="17"/>
      <c r="EU23" s="17"/>
      <c r="EV23" s="17"/>
      <c r="EW23" s="17"/>
      <c r="EX23" s="17"/>
      <c r="EY23" s="17"/>
      <c r="EZ23" s="17"/>
      <c r="FA23" s="17"/>
      <c r="FB23" s="17"/>
      <c r="FC23" s="17"/>
      <c r="FD23" s="17"/>
      <c r="FE23" s="17"/>
      <c r="FF23" s="17"/>
      <c r="FG23" s="17"/>
      <c r="FH23" s="17"/>
      <c r="FI23" s="17"/>
      <c r="FJ23" s="17"/>
      <c r="FK23" s="17"/>
      <c r="FL23" s="17"/>
      <c r="FM23" s="17"/>
      <c r="FN23" s="17"/>
      <c r="FO23" s="17"/>
      <c r="FP23" s="17"/>
      <c r="FQ23" s="17"/>
      <c r="FR23" s="17"/>
      <c r="FS23" s="17"/>
      <c r="FT23" s="17"/>
      <c r="FU23" s="17"/>
      <c r="FV23" s="17"/>
      <c r="FW23" s="17"/>
      <c r="FX23" s="17"/>
    </row>
    <row r="24" spans="1:180" ht="25.5" hidden="1" outlineLevel="2">
      <c r="B24" s="197"/>
      <c r="C24" s="41"/>
      <c r="D24" s="32"/>
      <c r="E24" s="32"/>
      <c r="F24" s="32"/>
      <c r="G24" s="32"/>
      <c r="H24" s="31"/>
      <c r="J24" s="99"/>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7"/>
      <c r="EG24" s="17"/>
      <c r="EH24" s="17"/>
      <c r="EI24" s="17"/>
      <c r="EJ24" s="17"/>
      <c r="EK24" s="17"/>
      <c r="EL24" s="17"/>
      <c r="EM24" s="17"/>
      <c r="EN24" s="17"/>
      <c r="EO24" s="17"/>
      <c r="EP24" s="17"/>
      <c r="EQ24" s="17"/>
      <c r="ER24" s="17"/>
      <c r="ES24" s="17"/>
      <c r="ET24" s="17"/>
      <c r="EU24" s="17"/>
      <c r="EV24" s="17"/>
      <c r="EW24" s="17"/>
      <c r="EX24" s="17"/>
      <c r="EY24" s="17"/>
      <c r="EZ24" s="17"/>
      <c r="FA24" s="17"/>
      <c r="FB24" s="17"/>
      <c r="FC24" s="17"/>
      <c r="FD24" s="17"/>
      <c r="FE24" s="17"/>
      <c r="FF24" s="17"/>
      <c r="FG24" s="17"/>
      <c r="FH24" s="17"/>
      <c r="FI24" s="17"/>
      <c r="FJ24" s="17"/>
      <c r="FK24" s="17"/>
      <c r="FL24" s="17"/>
      <c r="FM24" s="17"/>
      <c r="FN24" s="17"/>
      <c r="FO24" s="17"/>
      <c r="FP24" s="17"/>
      <c r="FQ24" s="17"/>
      <c r="FR24" s="17"/>
      <c r="FS24" s="17"/>
      <c r="FT24" s="17"/>
      <c r="FU24" s="17"/>
      <c r="FV24" s="17"/>
      <c r="FW24" s="17"/>
      <c r="FX24" s="17"/>
    </row>
    <row r="25" spans="1:180" ht="25.5" hidden="1" outlineLevel="2">
      <c r="B25" s="197"/>
      <c r="C25" s="41"/>
      <c r="D25" s="43"/>
      <c r="E25" s="32"/>
      <c r="F25" s="43"/>
      <c r="G25" s="32"/>
      <c r="H25" s="31"/>
      <c r="J25" s="99"/>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c r="DB25" s="17"/>
      <c r="DC25" s="17"/>
      <c r="DD25" s="17"/>
      <c r="DE25" s="17"/>
      <c r="DF25" s="17"/>
      <c r="DG25" s="17"/>
      <c r="DH25" s="17"/>
      <c r="DI25" s="17"/>
      <c r="DJ25" s="17"/>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7"/>
      <c r="EZ25" s="17"/>
      <c r="FA25" s="17"/>
      <c r="FB25" s="17"/>
      <c r="FC25" s="17"/>
      <c r="FD25" s="17"/>
      <c r="FE25" s="17"/>
      <c r="FF25" s="17"/>
      <c r="FG25" s="17"/>
      <c r="FH25" s="17"/>
      <c r="FI25" s="17"/>
      <c r="FJ25" s="17"/>
      <c r="FK25" s="17"/>
      <c r="FL25" s="17"/>
      <c r="FM25" s="17"/>
      <c r="FN25" s="17"/>
      <c r="FO25" s="17"/>
      <c r="FP25" s="17"/>
      <c r="FQ25" s="17"/>
      <c r="FR25" s="17"/>
      <c r="FS25" s="17"/>
      <c r="FT25" s="17"/>
      <c r="FU25" s="17"/>
      <c r="FV25" s="17"/>
      <c r="FW25" s="17"/>
      <c r="FX25" s="17"/>
    </row>
    <row r="26" spans="1:180" ht="49.95" hidden="1" customHeight="1" outlineLevel="2">
      <c r="B26" s="197"/>
      <c r="C26" s="41" t="s">
        <v>17</v>
      </c>
      <c r="D26" s="13" t="s">
        <v>12</v>
      </c>
      <c r="E26" s="41"/>
      <c r="F26" s="43"/>
      <c r="G26" s="32"/>
      <c r="H26" s="31"/>
      <c r="J26" s="113" t="s">
        <v>16</v>
      </c>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c r="DA26" s="17"/>
      <c r="DB26" s="17"/>
      <c r="DC26" s="17"/>
      <c r="DD26" s="17"/>
      <c r="DE26" s="17"/>
      <c r="DF26" s="17"/>
      <c r="DG26" s="17"/>
      <c r="DH26" s="17"/>
      <c r="DI26" s="17"/>
      <c r="DJ26" s="17"/>
      <c r="DK26" s="17"/>
      <c r="DL26" s="17"/>
      <c r="DM26" s="17"/>
      <c r="DN26" s="17"/>
      <c r="DO26" s="17"/>
      <c r="DP26" s="17"/>
      <c r="DQ26" s="17"/>
      <c r="DR26" s="17"/>
      <c r="DS26" s="17"/>
      <c r="DT26" s="17"/>
      <c r="DU26" s="17"/>
      <c r="DV26" s="17"/>
      <c r="DW26" s="17"/>
      <c r="DX26" s="17"/>
      <c r="DY26" s="17"/>
      <c r="DZ26" s="17"/>
      <c r="EA26" s="17"/>
      <c r="EB26" s="17"/>
      <c r="EC26" s="17"/>
      <c r="ED26" s="17"/>
      <c r="EE26" s="17"/>
      <c r="EF26" s="17"/>
      <c r="EG26" s="17"/>
      <c r="EH26" s="17"/>
      <c r="EI26" s="17"/>
      <c r="EJ26" s="17"/>
      <c r="EK26" s="17"/>
      <c r="EL26" s="17"/>
      <c r="EM26" s="17"/>
      <c r="EN26" s="17"/>
      <c r="EO26" s="17"/>
      <c r="EP26" s="17"/>
      <c r="EQ26" s="17"/>
      <c r="ER26" s="17"/>
      <c r="ES26" s="17"/>
      <c r="ET26" s="17"/>
      <c r="EU26" s="17"/>
      <c r="EV26" s="17"/>
      <c r="EW26" s="17"/>
      <c r="EX26" s="17"/>
      <c r="EY26" s="17"/>
      <c r="EZ26" s="17"/>
      <c r="FA26" s="17"/>
      <c r="FB26" s="17"/>
      <c r="FC26" s="17"/>
      <c r="FD26" s="17"/>
      <c r="FE26" s="17"/>
      <c r="FF26" s="17"/>
      <c r="FG26" s="17"/>
      <c r="FH26" s="17"/>
      <c r="FI26" s="17"/>
      <c r="FJ26" s="17"/>
      <c r="FK26" s="17"/>
      <c r="FL26" s="17"/>
      <c r="FM26" s="17"/>
      <c r="FN26" s="17"/>
      <c r="FO26" s="17"/>
      <c r="FP26" s="17"/>
      <c r="FQ26" s="17"/>
      <c r="FR26" s="17"/>
      <c r="FS26" s="17"/>
      <c r="FT26" s="17"/>
      <c r="FU26" s="17"/>
      <c r="FV26" s="17"/>
      <c r="FW26" s="17"/>
      <c r="FX26" s="17"/>
    </row>
    <row r="27" spans="1:180" ht="25.5" hidden="1" outlineLevel="2">
      <c r="B27" s="197"/>
      <c r="C27" s="32"/>
      <c r="D27" s="32"/>
      <c r="E27" s="32"/>
      <c r="F27" s="43"/>
      <c r="G27" s="32"/>
      <c r="H27" s="31"/>
      <c r="J27" s="99"/>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c r="DC27" s="17"/>
      <c r="DD27" s="17"/>
      <c r="DE27" s="17"/>
      <c r="DF27" s="17"/>
      <c r="DG27" s="17"/>
      <c r="DH27" s="17"/>
      <c r="DI27" s="17"/>
      <c r="DJ27" s="17"/>
      <c r="DK27" s="17"/>
      <c r="DL27" s="17"/>
      <c r="DM27" s="17"/>
      <c r="DN27" s="17"/>
      <c r="DO27" s="17"/>
      <c r="DP27" s="17"/>
      <c r="DQ27" s="17"/>
      <c r="DR27" s="17"/>
      <c r="DS27" s="17"/>
      <c r="DT27" s="17"/>
      <c r="DU27" s="17"/>
      <c r="DV27" s="17"/>
      <c r="DW27" s="17"/>
      <c r="DX27" s="17"/>
      <c r="DY27" s="17"/>
      <c r="DZ27" s="17"/>
      <c r="EA27" s="17"/>
      <c r="EB27" s="17"/>
      <c r="EC27" s="17"/>
      <c r="ED27" s="17"/>
      <c r="EE27" s="17"/>
      <c r="EF27" s="17"/>
      <c r="EG27" s="17"/>
      <c r="EH27" s="17"/>
      <c r="EI27" s="17"/>
      <c r="EJ27" s="17"/>
      <c r="EK27" s="17"/>
      <c r="EL27" s="17"/>
      <c r="EM27" s="17"/>
      <c r="EN27" s="17"/>
      <c r="EO27" s="17"/>
      <c r="EP27" s="17"/>
      <c r="EQ27" s="17"/>
      <c r="ER27" s="17"/>
      <c r="ES27" s="17"/>
      <c r="ET27" s="17"/>
      <c r="EU27" s="17"/>
      <c r="EV27" s="17"/>
      <c r="EW27" s="17"/>
      <c r="EX27" s="17"/>
      <c r="EY27" s="17"/>
      <c r="EZ27" s="17"/>
      <c r="FA27" s="17"/>
      <c r="FB27" s="17"/>
      <c r="FC27" s="17"/>
      <c r="FD27" s="17"/>
      <c r="FE27" s="17"/>
      <c r="FF27" s="17"/>
      <c r="FG27" s="17"/>
      <c r="FH27" s="17"/>
      <c r="FI27" s="17"/>
      <c r="FJ27" s="17"/>
      <c r="FK27" s="17"/>
      <c r="FL27" s="17"/>
      <c r="FM27" s="17"/>
      <c r="FN27" s="17"/>
      <c r="FO27" s="17"/>
      <c r="FP27" s="17"/>
      <c r="FQ27" s="17"/>
      <c r="FR27" s="17"/>
      <c r="FS27" s="17"/>
      <c r="FT27" s="17"/>
      <c r="FU27" s="17"/>
      <c r="FV27" s="17"/>
      <c r="FW27" s="17"/>
      <c r="FX27" s="17"/>
    </row>
    <row r="28" spans="1:180" ht="25.5" hidden="1" outlineLevel="2">
      <c r="B28" s="197"/>
      <c r="C28" s="32"/>
      <c r="D28" s="32"/>
      <c r="E28" s="32"/>
      <c r="F28" s="32"/>
      <c r="G28" s="32"/>
      <c r="H28" s="31"/>
      <c r="J28" s="99"/>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c r="DA28" s="17"/>
      <c r="DB28" s="17"/>
      <c r="DC28" s="17"/>
      <c r="DD28" s="17"/>
      <c r="DE28" s="17"/>
      <c r="DF28" s="17"/>
      <c r="DG28" s="17"/>
      <c r="DH28" s="17"/>
      <c r="DI28" s="17"/>
      <c r="DJ28" s="17"/>
      <c r="DK28" s="17"/>
      <c r="DL28" s="17"/>
      <c r="DM28" s="17"/>
      <c r="DN28" s="17"/>
      <c r="DO28" s="17"/>
      <c r="DP28" s="17"/>
      <c r="DQ28" s="17"/>
      <c r="DR28" s="17"/>
      <c r="DS28" s="17"/>
      <c r="DT28" s="17"/>
      <c r="DU28" s="17"/>
      <c r="DV28" s="17"/>
      <c r="DW28" s="17"/>
      <c r="DX28" s="17"/>
      <c r="DY28" s="17"/>
      <c r="DZ28" s="17"/>
      <c r="EA28" s="17"/>
      <c r="EB28" s="17"/>
      <c r="EC28" s="17"/>
      <c r="ED28" s="17"/>
      <c r="EE28" s="17"/>
      <c r="EF28" s="17"/>
      <c r="EG28" s="17"/>
      <c r="EH28" s="17"/>
      <c r="EI28" s="17"/>
      <c r="EJ28" s="17"/>
      <c r="EK28" s="17"/>
      <c r="EL28" s="17"/>
      <c r="EM28" s="17"/>
      <c r="EN28" s="17"/>
      <c r="EO28" s="17"/>
      <c r="EP28" s="17"/>
      <c r="EQ28" s="17"/>
      <c r="ER28" s="17"/>
      <c r="ES28" s="17"/>
      <c r="ET28" s="17"/>
      <c r="EU28" s="17"/>
      <c r="EV28" s="17"/>
      <c r="EW28" s="17"/>
      <c r="EX28" s="17"/>
      <c r="EY28" s="17"/>
      <c r="EZ28" s="17"/>
      <c r="FA28" s="17"/>
      <c r="FB28" s="17"/>
      <c r="FC28" s="17"/>
      <c r="FD28" s="17"/>
      <c r="FE28" s="17"/>
      <c r="FF28" s="17"/>
      <c r="FG28" s="17"/>
      <c r="FH28" s="17"/>
      <c r="FI28" s="17"/>
      <c r="FJ28" s="17"/>
      <c r="FK28" s="17"/>
      <c r="FL28" s="17"/>
      <c r="FM28" s="17"/>
      <c r="FN28" s="17"/>
      <c r="FO28" s="17"/>
      <c r="FP28" s="17"/>
      <c r="FQ28" s="17"/>
      <c r="FR28" s="17"/>
      <c r="FS28" s="17"/>
      <c r="FT28" s="17"/>
      <c r="FU28" s="17"/>
      <c r="FV28" s="17"/>
      <c r="FW28" s="17"/>
      <c r="FX28" s="17"/>
    </row>
    <row r="29" spans="1:180" ht="25.5" collapsed="1">
      <c r="C29" s="14"/>
      <c r="D29" s="14"/>
      <c r="E29" s="14"/>
      <c r="F29" s="14"/>
      <c r="G29" s="14"/>
      <c r="J29" s="99"/>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c r="DA29" s="17"/>
      <c r="DB29" s="17"/>
      <c r="DC29" s="17"/>
      <c r="DD29" s="17"/>
      <c r="DE29" s="17"/>
      <c r="DF29" s="17"/>
      <c r="DG29" s="17"/>
      <c r="DH29" s="17"/>
      <c r="DI29" s="17"/>
      <c r="DJ29" s="17"/>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7"/>
      <c r="EZ29" s="17"/>
      <c r="FA29" s="17"/>
      <c r="FB29" s="17"/>
      <c r="FC29" s="17"/>
      <c r="FD29" s="17"/>
      <c r="FE29" s="17"/>
      <c r="FF29" s="17"/>
      <c r="FG29" s="17"/>
      <c r="FH29" s="17"/>
      <c r="FI29" s="17"/>
      <c r="FJ29" s="17"/>
      <c r="FK29" s="17"/>
      <c r="FL29" s="17"/>
      <c r="FM29" s="17"/>
      <c r="FN29" s="17"/>
      <c r="FO29" s="17"/>
      <c r="FP29" s="17"/>
      <c r="FQ29" s="17"/>
      <c r="FR29" s="17"/>
      <c r="FS29" s="17"/>
      <c r="FT29" s="17"/>
      <c r="FU29" s="17"/>
      <c r="FV29" s="17"/>
      <c r="FW29" s="17"/>
      <c r="FX29" s="17"/>
    </row>
    <row r="30" spans="1:180" s="44" customFormat="1" ht="30" customHeight="1">
      <c r="A30" s="47"/>
      <c r="B30" s="318" t="s">
        <v>18</v>
      </c>
      <c r="C30" s="318"/>
      <c r="J30" s="55"/>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c r="DQ30" s="47"/>
      <c r="DR30" s="47"/>
      <c r="DS30" s="47"/>
      <c r="DT30" s="47"/>
      <c r="DU30" s="47"/>
      <c r="DV30" s="47"/>
      <c r="DW30" s="47"/>
      <c r="DX30" s="47"/>
      <c r="DY30" s="47"/>
      <c r="DZ30" s="47"/>
      <c r="EA30" s="47"/>
      <c r="EB30" s="47"/>
      <c r="EC30" s="47"/>
      <c r="ED30" s="47"/>
      <c r="EE30" s="47"/>
      <c r="EF30" s="47"/>
      <c r="EG30" s="47"/>
      <c r="EH30" s="47"/>
      <c r="EI30" s="47"/>
      <c r="EJ30" s="47"/>
      <c r="EK30" s="47"/>
      <c r="EL30" s="47"/>
      <c r="EM30" s="47"/>
      <c r="EN30" s="47"/>
      <c r="EO30" s="47"/>
      <c r="EP30" s="47"/>
      <c r="EQ30" s="47"/>
      <c r="ER30" s="47"/>
      <c r="ES30" s="47"/>
      <c r="ET30" s="47"/>
      <c r="EU30" s="47"/>
      <c r="EV30" s="47"/>
      <c r="EW30" s="47"/>
      <c r="EX30" s="47"/>
      <c r="EY30" s="47"/>
      <c r="EZ30" s="47"/>
      <c r="FA30" s="47"/>
      <c r="FB30" s="47"/>
      <c r="FC30" s="47"/>
      <c r="FD30" s="47"/>
      <c r="FE30" s="47"/>
      <c r="FF30" s="47"/>
      <c r="FG30" s="47"/>
      <c r="FH30" s="47"/>
      <c r="FI30" s="47"/>
      <c r="FJ30" s="47"/>
      <c r="FK30" s="47"/>
      <c r="FL30" s="47"/>
      <c r="FM30" s="47"/>
      <c r="FN30" s="47"/>
      <c r="FO30" s="47"/>
      <c r="FP30" s="47"/>
      <c r="FQ30" s="47"/>
      <c r="FR30" s="47"/>
      <c r="FS30" s="47"/>
      <c r="FT30" s="47"/>
      <c r="FU30" s="47"/>
      <c r="FV30" s="47"/>
      <c r="FW30" s="47"/>
      <c r="FX30" s="47"/>
    </row>
    <row r="31" spans="1:180" ht="25.5" outlineLevel="1">
      <c r="B31" s="202"/>
      <c r="C31" s="32"/>
      <c r="D31" s="32"/>
      <c r="E31" s="32"/>
      <c r="F31" s="32"/>
      <c r="G31" s="32"/>
      <c r="H31" s="31"/>
      <c r="J31" s="99"/>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c r="EP31" s="17"/>
      <c r="EQ31" s="17"/>
      <c r="ER31" s="17"/>
      <c r="ES31" s="17"/>
      <c r="ET31" s="17"/>
      <c r="EU31" s="17"/>
      <c r="EV31" s="17"/>
      <c r="EW31" s="17"/>
      <c r="EX31" s="17"/>
      <c r="EY31" s="17"/>
      <c r="EZ31" s="17"/>
      <c r="FA31" s="17"/>
      <c r="FB31" s="17"/>
      <c r="FC31" s="17"/>
      <c r="FD31" s="17"/>
      <c r="FE31" s="17"/>
      <c r="FF31" s="17"/>
      <c r="FG31" s="17"/>
      <c r="FH31" s="17"/>
      <c r="FI31" s="17"/>
      <c r="FJ31" s="17"/>
      <c r="FK31" s="17"/>
      <c r="FL31" s="17"/>
      <c r="FM31" s="17"/>
      <c r="FN31" s="17"/>
      <c r="FO31" s="17"/>
      <c r="FP31" s="17"/>
      <c r="FQ31" s="17"/>
      <c r="FR31" s="17"/>
      <c r="FS31" s="17"/>
      <c r="FT31" s="17"/>
      <c r="FU31" s="17"/>
      <c r="FV31" s="17"/>
      <c r="FW31" s="17"/>
      <c r="FX31" s="17"/>
    </row>
    <row r="32" spans="1:180" ht="49.95" customHeight="1" outlineLevel="1">
      <c r="B32" s="202"/>
      <c r="C32" s="41" t="s">
        <v>19</v>
      </c>
      <c r="D32" s="64"/>
      <c r="E32" s="32"/>
      <c r="F32" s="41" t="s">
        <v>20</v>
      </c>
      <c r="G32" s="64"/>
      <c r="H32" s="31"/>
      <c r="J32" s="113" t="s">
        <v>16</v>
      </c>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c r="DA32" s="17"/>
      <c r="DB32" s="17"/>
      <c r="DC32" s="17"/>
      <c r="DD32" s="17"/>
      <c r="DE32" s="17"/>
      <c r="DF32" s="17"/>
      <c r="DG32" s="17"/>
      <c r="DH32" s="17"/>
      <c r="DI32" s="17"/>
      <c r="DJ32" s="17"/>
      <c r="DK32" s="17"/>
      <c r="DL32" s="17"/>
      <c r="DM32" s="17"/>
      <c r="DN32" s="17"/>
      <c r="DO32" s="17"/>
      <c r="DP32" s="17"/>
      <c r="DQ32" s="17"/>
      <c r="DR32" s="17"/>
      <c r="DS32" s="17"/>
      <c r="DT32" s="17"/>
      <c r="DU32" s="17"/>
      <c r="DV32" s="17"/>
      <c r="DW32" s="17"/>
      <c r="DX32" s="17"/>
      <c r="DY32" s="17"/>
      <c r="DZ32" s="17"/>
      <c r="EA32" s="17"/>
      <c r="EB32" s="17"/>
      <c r="EC32" s="17"/>
      <c r="ED32" s="17"/>
      <c r="EE32" s="17"/>
      <c r="EF32" s="17"/>
      <c r="EG32" s="17"/>
      <c r="EH32" s="17"/>
      <c r="EI32" s="17"/>
      <c r="EJ32" s="17"/>
      <c r="EK32" s="17"/>
      <c r="EL32" s="17"/>
      <c r="EM32" s="17"/>
      <c r="EN32" s="17"/>
      <c r="EO32" s="17"/>
      <c r="EP32" s="17"/>
      <c r="EQ32" s="17"/>
      <c r="ER32" s="17"/>
      <c r="ES32" s="17"/>
      <c r="ET32" s="17"/>
      <c r="EU32" s="17"/>
      <c r="EV32" s="17"/>
      <c r="EW32" s="17"/>
      <c r="EX32" s="17"/>
      <c r="EY32" s="17"/>
      <c r="EZ32" s="17"/>
      <c r="FA32" s="17"/>
      <c r="FB32" s="17"/>
      <c r="FC32" s="17"/>
      <c r="FD32" s="17"/>
      <c r="FE32" s="17"/>
      <c r="FF32" s="17"/>
      <c r="FG32" s="17"/>
      <c r="FH32" s="17"/>
      <c r="FI32" s="17"/>
      <c r="FJ32" s="17"/>
      <c r="FK32" s="17"/>
      <c r="FL32" s="17"/>
      <c r="FM32" s="17"/>
      <c r="FN32" s="17"/>
      <c r="FO32" s="17"/>
      <c r="FP32" s="17"/>
      <c r="FQ32" s="17"/>
      <c r="FR32" s="17"/>
      <c r="FS32" s="17"/>
      <c r="FT32" s="17"/>
      <c r="FU32" s="17"/>
      <c r="FV32" s="17"/>
      <c r="FW32" s="17"/>
      <c r="FX32" s="17"/>
    </row>
    <row r="33" spans="1:180" ht="26.25" outlineLevel="1">
      <c r="B33" s="202"/>
      <c r="C33" s="41"/>
      <c r="D33" s="36"/>
      <c r="E33" s="32"/>
      <c r="F33" s="32"/>
      <c r="G33" s="32"/>
      <c r="H33" s="31"/>
      <c r="J33" s="99"/>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c r="DA33" s="17"/>
      <c r="DB33" s="17"/>
      <c r="DC33" s="17"/>
      <c r="DD33" s="17"/>
      <c r="DE33" s="17"/>
      <c r="DF33" s="17"/>
      <c r="DG33" s="17"/>
      <c r="DH33" s="17"/>
      <c r="DI33" s="17"/>
      <c r="DJ33" s="17"/>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7"/>
      <c r="EZ33" s="17"/>
      <c r="FA33" s="17"/>
      <c r="FB33" s="17"/>
      <c r="FC33" s="17"/>
      <c r="FD33" s="17"/>
      <c r="FE33" s="17"/>
      <c r="FF33" s="17"/>
      <c r="FG33" s="17"/>
      <c r="FH33" s="17"/>
      <c r="FI33" s="17"/>
      <c r="FJ33" s="17"/>
      <c r="FK33" s="17"/>
      <c r="FL33" s="17"/>
      <c r="FM33" s="17"/>
      <c r="FN33" s="17"/>
      <c r="FO33" s="17"/>
      <c r="FP33" s="17"/>
      <c r="FQ33" s="17"/>
      <c r="FR33" s="17"/>
      <c r="FS33" s="17"/>
      <c r="FT33" s="17"/>
      <c r="FU33" s="17"/>
      <c r="FV33" s="17"/>
      <c r="FW33" s="17"/>
      <c r="FX33" s="17"/>
    </row>
    <row r="34" spans="1:180" ht="25.5" outlineLevel="1">
      <c r="B34" s="202"/>
      <c r="C34" s="41"/>
      <c r="D34" s="32"/>
      <c r="E34" s="32"/>
      <c r="F34" s="32"/>
      <c r="G34" s="32"/>
      <c r="H34" s="31"/>
      <c r="J34" s="99"/>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c r="EP34" s="17"/>
      <c r="EQ34" s="17"/>
      <c r="ER34" s="17"/>
      <c r="ES34" s="17"/>
      <c r="ET34" s="17"/>
      <c r="EU34" s="17"/>
      <c r="EV34" s="17"/>
      <c r="EW34" s="17"/>
      <c r="EX34" s="17"/>
      <c r="EY34" s="17"/>
      <c r="EZ34" s="17"/>
      <c r="FA34" s="17"/>
      <c r="FB34" s="17"/>
      <c r="FC34" s="17"/>
      <c r="FD34" s="17"/>
      <c r="FE34" s="17"/>
      <c r="FF34" s="17"/>
      <c r="FG34" s="17"/>
      <c r="FH34" s="17"/>
      <c r="FI34" s="17"/>
      <c r="FJ34" s="17"/>
      <c r="FK34" s="17"/>
      <c r="FL34" s="17"/>
      <c r="FM34" s="17"/>
      <c r="FN34" s="17"/>
      <c r="FO34" s="17"/>
      <c r="FP34" s="17"/>
      <c r="FQ34" s="17"/>
      <c r="FR34" s="17"/>
      <c r="FS34" s="17"/>
      <c r="FT34" s="17"/>
      <c r="FU34" s="17"/>
      <c r="FV34" s="17"/>
      <c r="FW34" s="17"/>
      <c r="FX34" s="17"/>
    </row>
    <row r="35" spans="1:180" ht="49.95" customHeight="1" outlineLevel="1">
      <c r="B35" s="202"/>
      <c r="C35" s="41" t="s">
        <v>21</v>
      </c>
      <c r="D35" s="64"/>
      <c r="E35" s="32"/>
      <c r="F35" s="32"/>
      <c r="G35" s="32"/>
      <c r="H35" s="31"/>
      <c r="J35" s="99" t="s">
        <v>22</v>
      </c>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c r="DA35" s="17"/>
      <c r="DB35" s="17"/>
      <c r="DC35" s="17"/>
      <c r="DD35" s="17"/>
      <c r="DE35" s="17"/>
      <c r="DF35" s="17"/>
      <c r="DG35" s="17"/>
      <c r="DH35" s="17"/>
      <c r="DI35" s="17"/>
      <c r="DJ35" s="17"/>
      <c r="DK35" s="17"/>
      <c r="DL35" s="17"/>
      <c r="DM35" s="17"/>
      <c r="DN35" s="17"/>
      <c r="DO35" s="17"/>
      <c r="DP35" s="17"/>
      <c r="DQ35" s="17"/>
      <c r="DR35" s="17"/>
      <c r="DS35" s="17"/>
      <c r="DT35" s="17"/>
      <c r="DU35" s="17"/>
      <c r="DV35" s="17"/>
      <c r="DW35" s="17"/>
      <c r="DX35" s="17"/>
      <c r="DY35" s="17"/>
      <c r="DZ35" s="17"/>
      <c r="EA35" s="17"/>
      <c r="EB35" s="17"/>
      <c r="EC35" s="17"/>
      <c r="ED35" s="17"/>
      <c r="EE35" s="17"/>
      <c r="EF35" s="17"/>
      <c r="EG35" s="17"/>
      <c r="EH35" s="17"/>
      <c r="EI35" s="17"/>
      <c r="EJ35" s="17"/>
      <c r="EK35" s="17"/>
      <c r="EL35" s="17"/>
      <c r="EM35" s="17"/>
      <c r="EN35" s="17"/>
      <c r="EO35" s="17"/>
      <c r="EP35" s="17"/>
      <c r="EQ35" s="17"/>
      <c r="ER35" s="17"/>
      <c r="ES35" s="17"/>
      <c r="ET35" s="17"/>
      <c r="EU35" s="17"/>
      <c r="EV35" s="17"/>
      <c r="EW35" s="17"/>
      <c r="EX35" s="17"/>
      <c r="EY35" s="17"/>
      <c r="EZ35" s="17"/>
      <c r="FA35" s="17"/>
      <c r="FB35" s="17"/>
      <c r="FC35" s="17"/>
      <c r="FD35" s="17"/>
      <c r="FE35" s="17"/>
      <c r="FF35" s="17"/>
      <c r="FG35" s="17"/>
      <c r="FH35" s="17"/>
      <c r="FI35" s="17"/>
      <c r="FJ35" s="17"/>
      <c r="FK35" s="17"/>
      <c r="FL35" s="17"/>
      <c r="FM35" s="17"/>
      <c r="FN35" s="17"/>
      <c r="FO35" s="17"/>
      <c r="FP35" s="17"/>
      <c r="FQ35" s="17"/>
      <c r="FR35" s="17"/>
      <c r="FS35" s="17"/>
      <c r="FT35" s="17"/>
      <c r="FU35" s="17"/>
      <c r="FV35" s="17"/>
      <c r="FW35" s="17"/>
      <c r="FX35" s="17"/>
    </row>
    <row r="36" spans="1:180" ht="26.25" outlineLevel="1">
      <c r="B36" s="202"/>
      <c r="C36" s="41"/>
      <c r="D36" s="36"/>
      <c r="E36" s="32"/>
      <c r="F36" s="32"/>
      <c r="G36" s="32"/>
      <c r="H36" s="31"/>
      <c r="J36" s="99"/>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c r="DA36" s="17"/>
      <c r="DB36" s="17"/>
      <c r="DC36" s="17"/>
      <c r="DD36" s="17"/>
      <c r="DE36" s="17"/>
      <c r="DF36" s="17"/>
      <c r="DG36" s="17"/>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7"/>
      <c r="EY36" s="17"/>
      <c r="EZ36" s="17"/>
      <c r="FA36" s="17"/>
      <c r="FB36" s="17"/>
      <c r="FC36" s="17"/>
      <c r="FD36" s="17"/>
      <c r="FE36" s="17"/>
      <c r="FF36" s="17"/>
      <c r="FG36" s="17"/>
      <c r="FH36" s="17"/>
      <c r="FI36" s="17"/>
      <c r="FJ36" s="17"/>
      <c r="FK36" s="17"/>
      <c r="FL36" s="17"/>
      <c r="FM36" s="17"/>
      <c r="FN36" s="17"/>
      <c r="FO36" s="17"/>
      <c r="FP36" s="17"/>
      <c r="FQ36" s="17"/>
      <c r="FR36" s="17"/>
      <c r="FS36" s="17"/>
      <c r="FT36" s="17"/>
      <c r="FU36" s="17"/>
      <c r="FV36" s="17"/>
      <c r="FW36" s="17"/>
      <c r="FX36" s="17"/>
    </row>
    <row r="37" spans="1:180" ht="25.5" outlineLevel="1">
      <c r="B37" s="202"/>
      <c r="C37" s="32"/>
      <c r="D37" s="43"/>
      <c r="E37" s="32"/>
      <c r="F37" s="43"/>
      <c r="G37" s="32"/>
      <c r="H37" s="31"/>
      <c r="J37" s="99"/>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7"/>
      <c r="EZ37" s="17"/>
      <c r="FA37" s="17"/>
      <c r="FB37" s="17"/>
      <c r="FC37" s="17"/>
      <c r="FD37" s="17"/>
      <c r="FE37" s="17"/>
      <c r="FF37" s="17"/>
      <c r="FG37" s="17"/>
      <c r="FH37" s="17"/>
      <c r="FI37" s="17"/>
      <c r="FJ37" s="17"/>
      <c r="FK37" s="17"/>
      <c r="FL37" s="17"/>
      <c r="FM37" s="17"/>
      <c r="FN37" s="17"/>
      <c r="FO37" s="17"/>
      <c r="FP37" s="17"/>
      <c r="FQ37" s="17"/>
      <c r="FR37" s="17"/>
      <c r="FS37" s="17"/>
      <c r="FT37" s="17"/>
      <c r="FU37" s="17"/>
      <c r="FV37" s="17"/>
      <c r="FW37" s="17"/>
      <c r="FX37" s="17"/>
    </row>
    <row r="38" spans="1:180" ht="49.95" customHeight="1" outlineLevel="1">
      <c r="B38" s="202"/>
      <c r="C38" s="41" t="s">
        <v>23</v>
      </c>
      <c r="D38" s="64"/>
      <c r="E38" s="41"/>
      <c r="F38" s="43"/>
      <c r="G38" s="46"/>
      <c r="H38" s="31"/>
      <c r="J38" s="99" t="s">
        <v>16</v>
      </c>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c r="DF38" s="17"/>
      <c r="DG38" s="17"/>
      <c r="DH38" s="17"/>
      <c r="DI38" s="17"/>
      <c r="DJ38" s="17"/>
      <c r="DK38" s="17"/>
      <c r="DL38" s="17"/>
      <c r="DM38" s="17"/>
      <c r="DN38" s="17"/>
      <c r="DO38" s="17"/>
      <c r="DP38" s="17"/>
      <c r="DQ38" s="17"/>
      <c r="DR38" s="17"/>
      <c r="DS38" s="17"/>
      <c r="DT38" s="17"/>
      <c r="DU38" s="17"/>
      <c r="DV38" s="17"/>
      <c r="DW38" s="17"/>
      <c r="DX38" s="17"/>
      <c r="DY38" s="17"/>
      <c r="DZ38" s="17"/>
      <c r="EA38" s="17"/>
      <c r="EB38" s="17"/>
      <c r="EC38" s="17"/>
      <c r="ED38" s="17"/>
      <c r="EE38" s="17"/>
      <c r="EF38" s="17"/>
      <c r="EG38" s="17"/>
      <c r="EH38" s="17"/>
      <c r="EI38" s="17"/>
      <c r="EJ38" s="17"/>
      <c r="EK38" s="17"/>
      <c r="EL38" s="17"/>
      <c r="EM38" s="17"/>
      <c r="EN38" s="17"/>
      <c r="EO38" s="17"/>
      <c r="EP38" s="17"/>
      <c r="EQ38" s="17"/>
      <c r="ER38" s="17"/>
      <c r="ES38" s="17"/>
      <c r="ET38" s="17"/>
      <c r="EU38" s="17"/>
      <c r="EV38" s="17"/>
      <c r="EW38" s="17"/>
      <c r="EX38" s="17"/>
      <c r="EY38" s="17"/>
      <c r="EZ38" s="17"/>
      <c r="FA38" s="17"/>
      <c r="FB38" s="17"/>
      <c r="FC38" s="17"/>
      <c r="FD38" s="17"/>
      <c r="FE38" s="17"/>
      <c r="FF38" s="17"/>
      <c r="FG38" s="17"/>
      <c r="FH38" s="17"/>
      <c r="FI38" s="17"/>
      <c r="FJ38" s="17"/>
      <c r="FK38" s="17"/>
      <c r="FL38" s="17"/>
      <c r="FM38" s="17"/>
      <c r="FN38" s="17"/>
      <c r="FO38" s="17"/>
      <c r="FP38" s="17"/>
      <c r="FQ38" s="17"/>
      <c r="FR38" s="17"/>
      <c r="FS38" s="17"/>
      <c r="FT38" s="17"/>
      <c r="FU38" s="17"/>
      <c r="FV38" s="17"/>
      <c r="FW38" s="17"/>
      <c r="FX38" s="17"/>
    </row>
    <row r="39" spans="1:180" ht="25.5" outlineLevel="1">
      <c r="B39" s="202"/>
      <c r="C39" s="32"/>
      <c r="D39" s="32"/>
      <c r="E39" s="32"/>
      <c r="F39" s="43"/>
      <c r="G39" s="32"/>
      <c r="H39" s="31"/>
      <c r="J39" s="99"/>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17"/>
      <c r="DE39" s="17"/>
      <c r="DF39" s="17"/>
      <c r="DG39" s="17"/>
      <c r="DH39" s="17"/>
      <c r="DI39" s="17"/>
      <c r="DJ39" s="17"/>
      <c r="DK39" s="17"/>
      <c r="DL39" s="17"/>
      <c r="DM39" s="17"/>
      <c r="DN39" s="17"/>
      <c r="DO39" s="17"/>
      <c r="DP39" s="17"/>
      <c r="DQ39" s="17"/>
      <c r="DR39" s="17"/>
      <c r="DS39" s="17"/>
      <c r="DT39" s="17"/>
      <c r="DU39" s="17"/>
      <c r="DV39" s="17"/>
      <c r="DW39" s="17"/>
      <c r="DX39" s="17"/>
      <c r="DY39" s="17"/>
      <c r="DZ39" s="17"/>
      <c r="EA39" s="17"/>
      <c r="EB39" s="17"/>
      <c r="EC39" s="17"/>
      <c r="ED39" s="17"/>
      <c r="EE39" s="17"/>
      <c r="EF39" s="17"/>
      <c r="EG39" s="17"/>
      <c r="EH39" s="17"/>
      <c r="EI39" s="17"/>
      <c r="EJ39" s="17"/>
      <c r="EK39" s="17"/>
      <c r="EL39" s="17"/>
      <c r="EM39" s="17"/>
      <c r="EN39" s="17"/>
      <c r="EO39" s="17"/>
      <c r="EP39" s="17"/>
      <c r="EQ39" s="17"/>
      <c r="ER39" s="17"/>
      <c r="ES39" s="17"/>
      <c r="ET39" s="17"/>
      <c r="EU39" s="17"/>
      <c r="EV39" s="17"/>
      <c r="EW39" s="17"/>
      <c r="EX39" s="17"/>
      <c r="EY39" s="17"/>
      <c r="EZ39" s="17"/>
      <c r="FA39" s="17"/>
      <c r="FB39" s="17"/>
      <c r="FC39" s="17"/>
      <c r="FD39" s="17"/>
      <c r="FE39" s="17"/>
      <c r="FF39" s="17"/>
      <c r="FG39" s="17"/>
      <c r="FH39" s="17"/>
      <c r="FI39" s="17"/>
      <c r="FJ39" s="17"/>
      <c r="FK39" s="17"/>
      <c r="FL39" s="17"/>
      <c r="FM39" s="17"/>
      <c r="FN39" s="17"/>
      <c r="FO39" s="17"/>
      <c r="FP39" s="17"/>
      <c r="FQ39" s="17"/>
      <c r="FR39" s="17"/>
      <c r="FS39" s="17"/>
      <c r="FT39" s="17"/>
      <c r="FU39" s="17"/>
      <c r="FV39" s="17"/>
      <c r="FW39" s="17"/>
      <c r="FX39" s="17"/>
    </row>
    <row r="40" spans="1:180" ht="25.5" outlineLevel="1">
      <c r="B40" s="202"/>
      <c r="C40" s="32"/>
      <c r="D40" s="32"/>
      <c r="E40" s="32"/>
      <c r="F40" s="32"/>
      <c r="G40" s="32"/>
      <c r="H40" s="31"/>
      <c r="J40" s="99"/>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c r="DA40" s="17"/>
      <c r="DB40" s="17"/>
      <c r="DC40" s="17"/>
      <c r="DD40" s="17"/>
      <c r="DE40" s="17"/>
      <c r="DF40" s="17"/>
      <c r="DG40" s="17"/>
      <c r="DH40" s="17"/>
      <c r="DI40" s="17"/>
      <c r="DJ40" s="17"/>
      <c r="DK40" s="17"/>
      <c r="DL40" s="17"/>
      <c r="DM40" s="17"/>
      <c r="DN40" s="17"/>
      <c r="DO40" s="17"/>
      <c r="DP40" s="17"/>
      <c r="DQ40" s="17"/>
      <c r="DR40" s="17"/>
      <c r="DS40" s="17"/>
      <c r="DT40" s="17"/>
      <c r="DU40" s="17"/>
      <c r="DV40" s="17"/>
      <c r="DW40" s="17"/>
      <c r="DX40" s="17"/>
      <c r="DY40" s="17"/>
      <c r="DZ40" s="17"/>
      <c r="EA40" s="17"/>
      <c r="EB40" s="17"/>
      <c r="EC40" s="17"/>
      <c r="ED40" s="17"/>
      <c r="EE40" s="17"/>
      <c r="EF40" s="17"/>
      <c r="EG40" s="17"/>
      <c r="EH40" s="17"/>
      <c r="EI40" s="17"/>
      <c r="EJ40" s="17"/>
      <c r="EK40" s="17"/>
      <c r="EL40" s="17"/>
      <c r="EM40" s="17"/>
      <c r="EN40" s="17"/>
      <c r="EO40" s="17"/>
      <c r="EP40" s="17"/>
      <c r="EQ40" s="17"/>
      <c r="ER40" s="17"/>
      <c r="ES40" s="17"/>
      <c r="ET40" s="17"/>
      <c r="EU40" s="17"/>
      <c r="EV40" s="17"/>
      <c r="EW40" s="17"/>
      <c r="EX40" s="17"/>
      <c r="EY40" s="17"/>
      <c r="EZ40" s="17"/>
      <c r="FA40" s="17"/>
      <c r="FB40" s="17"/>
      <c r="FC40" s="17"/>
      <c r="FD40" s="17"/>
      <c r="FE40" s="17"/>
      <c r="FF40" s="17"/>
      <c r="FG40" s="17"/>
      <c r="FH40" s="17"/>
      <c r="FI40" s="17"/>
      <c r="FJ40" s="17"/>
      <c r="FK40" s="17"/>
      <c r="FL40" s="17"/>
      <c r="FM40" s="17"/>
      <c r="FN40" s="17"/>
      <c r="FO40" s="17"/>
      <c r="FP40" s="17"/>
      <c r="FQ40" s="17"/>
      <c r="FR40" s="17"/>
      <c r="FS40" s="17"/>
      <c r="FT40" s="17"/>
      <c r="FU40" s="17"/>
      <c r="FV40" s="17"/>
      <c r="FW40" s="17"/>
      <c r="FX40" s="17"/>
    </row>
    <row r="41" spans="1:180" ht="49.95" customHeight="1" outlineLevel="1">
      <c r="B41" s="202"/>
      <c r="C41" s="36" t="s">
        <v>24</v>
      </c>
      <c r="D41" s="65"/>
      <c r="E41" s="32"/>
      <c r="F41" s="32"/>
      <c r="G41" s="32"/>
      <c r="H41" s="31"/>
      <c r="J41" s="99" t="s">
        <v>16</v>
      </c>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c r="DA41" s="17"/>
      <c r="DB41" s="17"/>
      <c r="DC41" s="17"/>
      <c r="DD41" s="17"/>
      <c r="DE41" s="17"/>
      <c r="DF41" s="17"/>
      <c r="DG41" s="17"/>
      <c r="DH41" s="17"/>
      <c r="DI41" s="17"/>
      <c r="DJ41" s="17"/>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7"/>
      <c r="EZ41" s="17"/>
      <c r="FA41" s="17"/>
      <c r="FB41" s="17"/>
      <c r="FC41" s="17"/>
      <c r="FD41" s="17"/>
      <c r="FE41" s="17"/>
      <c r="FF41" s="17"/>
      <c r="FG41" s="17"/>
      <c r="FH41" s="17"/>
      <c r="FI41" s="17"/>
      <c r="FJ41" s="17"/>
      <c r="FK41" s="17"/>
      <c r="FL41" s="17"/>
      <c r="FM41" s="17"/>
      <c r="FN41" s="17"/>
      <c r="FO41" s="17"/>
      <c r="FP41" s="17"/>
      <c r="FQ41" s="17"/>
      <c r="FR41" s="17"/>
      <c r="FS41" s="17"/>
      <c r="FT41" s="17"/>
      <c r="FU41" s="17"/>
      <c r="FV41" s="17"/>
      <c r="FW41" s="17"/>
      <c r="FX41" s="17"/>
    </row>
    <row r="42" spans="1:180" ht="25.5" outlineLevel="1">
      <c r="B42" s="202"/>
      <c r="C42" s="32"/>
      <c r="D42" s="32"/>
      <c r="E42" s="32"/>
      <c r="F42" s="32"/>
      <c r="G42" s="32"/>
      <c r="H42" s="31"/>
      <c r="J42" s="99"/>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c r="DA42" s="17"/>
      <c r="DB42" s="17"/>
      <c r="DC42" s="17"/>
      <c r="DD42" s="17"/>
      <c r="DE42" s="17"/>
      <c r="DF42" s="17"/>
      <c r="DG42" s="17"/>
      <c r="DH42" s="17"/>
      <c r="DI42" s="17"/>
      <c r="DJ42" s="17"/>
      <c r="DK42" s="17"/>
      <c r="DL42" s="17"/>
      <c r="DM42" s="17"/>
      <c r="DN42" s="17"/>
      <c r="DO42" s="17"/>
      <c r="DP42" s="17"/>
      <c r="DQ42" s="17"/>
      <c r="DR42" s="17"/>
      <c r="DS42" s="17"/>
      <c r="DT42" s="17"/>
      <c r="DU42" s="17"/>
      <c r="DV42" s="17"/>
      <c r="DW42" s="17"/>
      <c r="DX42" s="17"/>
      <c r="DY42" s="17"/>
      <c r="DZ42" s="17"/>
      <c r="EA42" s="17"/>
      <c r="EB42" s="17"/>
      <c r="EC42" s="17"/>
      <c r="ED42" s="17"/>
      <c r="EE42" s="17"/>
      <c r="EF42" s="17"/>
      <c r="EG42" s="17"/>
      <c r="EH42" s="17"/>
      <c r="EI42" s="17"/>
      <c r="EJ42" s="17"/>
      <c r="EK42" s="17"/>
      <c r="EL42" s="17"/>
      <c r="EM42" s="17"/>
      <c r="EN42" s="17"/>
      <c r="EO42" s="17"/>
      <c r="EP42" s="17"/>
      <c r="EQ42" s="17"/>
      <c r="ER42" s="17"/>
      <c r="ES42" s="17"/>
      <c r="ET42" s="17"/>
      <c r="EU42" s="17"/>
      <c r="EV42" s="17"/>
      <c r="EW42" s="17"/>
      <c r="EX42" s="17"/>
      <c r="EY42" s="17"/>
      <c r="EZ42" s="17"/>
      <c r="FA42" s="17"/>
      <c r="FB42" s="17"/>
      <c r="FC42" s="17"/>
      <c r="FD42" s="17"/>
      <c r="FE42" s="17"/>
      <c r="FF42" s="17"/>
      <c r="FG42" s="17"/>
      <c r="FH42" s="17"/>
      <c r="FI42" s="17"/>
      <c r="FJ42" s="17"/>
      <c r="FK42" s="17"/>
      <c r="FL42" s="17"/>
      <c r="FM42" s="17"/>
      <c r="FN42" s="17"/>
      <c r="FO42" s="17"/>
      <c r="FP42" s="17"/>
      <c r="FQ42" s="17"/>
      <c r="FR42" s="17"/>
      <c r="FS42" s="17"/>
      <c r="FT42" s="17"/>
      <c r="FU42" s="17"/>
      <c r="FV42" s="17"/>
      <c r="FW42" s="17"/>
      <c r="FX42" s="17"/>
    </row>
    <row r="43" spans="1:180" ht="25.5">
      <c r="J43" s="99"/>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c r="EP43" s="17"/>
      <c r="EQ43" s="17"/>
      <c r="ER43" s="17"/>
      <c r="ES43" s="17"/>
      <c r="ET43" s="17"/>
      <c r="EU43" s="17"/>
      <c r="EV43" s="17"/>
      <c r="EW43" s="17"/>
      <c r="EX43" s="17"/>
      <c r="EY43" s="17"/>
      <c r="EZ43" s="17"/>
      <c r="FA43" s="17"/>
      <c r="FB43" s="17"/>
      <c r="FC43" s="17"/>
      <c r="FD43" s="17"/>
      <c r="FE43" s="17"/>
      <c r="FF43" s="17"/>
      <c r="FG43" s="17"/>
      <c r="FH43" s="17"/>
      <c r="FI43" s="17"/>
      <c r="FJ43" s="17"/>
      <c r="FK43" s="17"/>
      <c r="FL43" s="17"/>
      <c r="FM43" s="17"/>
      <c r="FN43" s="17"/>
      <c r="FO43" s="17"/>
      <c r="FP43" s="17"/>
      <c r="FQ43" s="17"/>
      <c r="FR43" s="17"/>
      <c r="FS43" s="17"/>
      <c r="FT43" s="17"/>
      <c r="FU43" s="17"/>
      <c r="FV43" s="17"/>
      <c r="FW43" s="17"/>
      <c r="FX43" s="17"/>
    </row>
    <row r="44" spans="1:180" s="44" customFormat="1" ht="30" customHeight="1">
      <c r="A44" s="47"/>
      <c r="B44" s="318" t="s">
        <v>25</v>
      </c>
      <c r="C44" s="318"/>
      <c r="J44" s="55"/>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c r="DA44" s="47"/>
      <c r="DB44" s="47"/>
      <c r="DC44" s="47"/>
      <c r="DD44" s="47"/>
      <c r="DE44" s="47"/>
      <c r="DF44" s="47"/>
      <c r="DG44" s="47"/>
      <c r="DH44" s="47"/>
      <c r="DI44" s="47"/>
      <c r="DJ44" s="47"/>
      <c r="DK44" s="47"/>
      <c r="DL44" s="47"/>
      <c r="DM44" s="47"/>
      <c r="DN44" s="47"/>
      <c r="DO44" s="47"/>
      <c r="DP44" s="47"/>
      <c r="DQ44" s="47"/>
      <c r="DR44" s="47"/>
      <c r="DS44" s="47"/>
      <c r="DT44" s="47"/>
      <c r="DU44" s="47"/>
      <c r="DV44" s="47"/>
      <c r="DW44" s="47"/>
      <c r="DX44" s="47"/>
      <c r="DY44" s="47"/>
      <c r="DZ44" s="47"/>
      <c r="EA44" s="47"/>
      <c r="EB44" s="47"/>
      <c r="EC44" s="47"/>
      <c r="ED44" s="47"/>
      <c r="EE44" s="47"/>
      <c r="EF44" s="47"/>
      <c r="EG44" s="47"/>
      <c r="EH44" s="47"/>
      <c r="EI44" s="47"/>
      <c r="EJ44" s="47"/>
      <c r="EK44" s="47"/>
      <c r="EL44" s="47"/>
      <c r="EM44" s="47"/>
      <c r="EN44" s="47"/>
      <c r="EO44" s="47"/>
      <c r="EP44" s="47"/>
      <c r="EQ44" s="47"/>
      <c r="ER44" s="47"/>
      <c r="ES44" s="47"/>
      <c r="ET44" s="47"/>
      <c r="EU44" s="47"/>
      <c r="EV44" s="47"/>
      <c r="EW44" s="47"/>
      <c r="EX44" s="47"/>
      <c r="EY44" s="47"/>
      <c r="EZ44" s="47"/>
      <c r="FA44" s="47"/>
      <c r="FB44" s="47"/>
      <c r="FC44" s="47"/>
      <c r="FD44" s="47"/>
      <c r="FE44" s="47"/>
      <c r="FF44" s="47"/>
      <c r="FG44" s="47"/>
      <c r="FH44" s="47"/>
      <c r="FI44" s="47"/>
      <c r="FJ44" s="47"/>
      <c r="FK44" s="47"/>
      <c r="FL44" s="47"/>
      <c r="FM44" s="47"/>
      <c r="FN44" s="47"/>
      <c r="FO44" s="47"/>
      <c r="FP44" s="47"/>
      <c r="FQ44" s="47"/>
      <c r="FR44" s="47"/>
      <c r="FS44" s="47"/>
      <c r="FT44" s="47"/>
      <c r="FU44" s="47"/>
      <c r="FV44" s="47"/>
      <c r="FW44" s="47"/>
      <c r="FX44" s="47"/>
    </row>
    <row r="45" spans="1:180" ht="27" customHeight="1" outlineLevel="1">
      <c r="B45" s="197"/>
      <c r="C45" s="48"/>
      <c r="D45" s="48"/>
      <c r="E45" s="48"/>
      <c r="F45" s="48"/>
      <c r="G45" s="32"/>
      <c r="H45" s="32"/>
      <c r="J45" s="99"/>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c r="DA45" s="17"/>
      <c r="DB45" s="17"/>
      <c r="DC45" s="17"/>
      <c r="DD45" s="17"/>
      <c r="DE45" s="17"/>
      <c r="DF45" s="17"/>
      <c r="DG45" s="17"/>
      <c r="DH45" s="17"/>
      <c r="DI45" s="17"/>
      <c r="DJ45" s="17"/>
      <c r="DK45" s="17"/>
      <c r="DL45" s="17"/>
      <c r="DM45" s="17"/>
      <c r="DN45" s="17"/>
      <c r="DO45" s="17"/>
      <c r="DP45" s="17"/>
      <c r="DQ45" s="17"/>
      <c r="DR45" s="17"/>
      <c r="DS45" s="17"/>
      <c r="DT45" s="17"/>
      <c r="DU45" s="17"/>
      <c r="DV45" s="17"/>
      <c r="DW45" s="17"/>
      <c r="DX45" s="17"/>
      <c r="DY45" s="17"/>
      <c r="DZ45" s="17"/>
      <c r="EA45" s="17"/>
      <c r="EB45" s="17"/>
      <c r="EC45" s="17"/>
      <c r="ED45" s="17"/>
      <c r="EE45" s="17"/>
      <c r="EF45" s="17"/>
      <c r="EG45" s="17"/>
      <c r="EH45" s="17"/>
      <c r="EI45" s="17"/>
      <c r="EJ45" s="17"/>
      <c r="EK45" s="17"/>
      <c r="EL45" s="17"/>
      <c r="EM45" s="17"/>
      <c r="EN45" s="17"/>
      <c r="EO45" s="17"/>
      <c r="EP45" s="17"/>
      <c r="EQ45" s="17"/>
      <c r="ER45" s="17"/>
      <c r="ES45" s="17"/>
      <c r="ET45" s="17"/>
      <c r="EU45" s="17"/>
      <c r="EV45" s="17"/>
      <c r="EW45" s="17"/>
      <c r="EX45" s="17"/>
      <c r="EY45" s="17"/>
      <c r="EZ45" s="17"/>
      <c r="FA45" s="17"/>
      <c r="FB45" s="17"/>
      <c r="FC45" s="17"/>
      <c r="FD45" s="17"/>
      <c r="FE45" s="17"/>
      <c r="FF45" s="17"/>
      <c r="FG45" s="17"/>
      <c r="FH45" s="17"/>
      <c r="FI45" s="17"/>
      <c r="FJ45" s="17"/>
      <c r="FK45" s="17"/>
      <c r="FL45" s="17"/>
      <c r="FM45" s="17"/>
      <c r="FN45" s="17"/>
      <c r="FO45" s="17"/>
      <c r="FP45" s="17"/>
      <c r="FQ45" s="17"/>
      <c r="FR45" s="17"/>
      <c r="FS45" s="17"/>
      <c r="FT45" s="17"/>
      <c r="FU45" s="17"/>
      <c r="FV45" s="17"/>
      <c r="FW45" s="17"/>
      <c r="FX45" s="17"/>
    </row>
    <row r="46" spans="1:180" ht="45.75" customHeight="1" outlineLevel="1">
      <c r="B46" s="197"/>
      <c r="C46" s="348" t="s">
        <v>26</v>
      </c>
      <c r="D46" s="348"/>
      <c r="E46" s="32"/>
      <c r="F46" s="138" t="s">
        <v>322</v>
      </c>
      <c r="G46" s="32"/>
      <c r="H46" s="32"/>
      <c r="J46" s="99" t="s">
        <v>28</v>
      </c>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c r="EU46" s="17"/>
      <c r="EV46" s="17"/>
      <c r="EW46" s="17"/>
      <c r="EX46" s="17"/>
      <c r="EY46" s="17"/>
      <c r="EZ46" s="17"/>
      <c r="FA46" s="17"/>
      <c r="FB46" s="17"/>
      <c r="FC46" s="17"/>
      <c r="FD46" s="17"/>
      <c r="FE46" s="17"/>
      <c r="FF46" s="17"/>
      <c r="FG46" s="17"/>
      <c r="FH46" s="17"/>
      <c r="FI46" s="17"/>
      <c r="FJ46" s="17"/>
      <c r="FK46" s="17"/>
      <c r="FL46" s="17"/>
      <c r="FM46" s="17"/>
      <c r="FN46" s="17"/>
      <c r="FO46" s="17"/>
      <c r="FP46" s="17"/>
      <c r="FQ46" s="17"/>
      <c r="FR46" s="17"/>
      <c r="FS46" s="17"/>
      <c r="FT46" s="17"/>
      <c r="FU46" s="17"/>
      <c r="FV46" s="17"/>
      <c r="FW46" s="17"/>
      <c r="FX46" s="17"/>
    </row>
    <row r="47" spans="1:180" ht="45.75" customHeight="1" outlineLevel="1">
      <c r="B47" s="197"/>
      <c r="C47" s="142"/>
      <c r="D47" s="142"/>
      <c r="E47" s="48"/>
      <c r="F47" s="48"/>
      <c r="G47" s="32"/>
      <c r="H47" s="32"/>
      <c r="J47" s="99"/>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c r="DA47" s="17"/>
      <c r="DB47" s="17"/>
      <c r="DC47" s="17"/>
      <c r="DD47" s="17"/>
      <c r="DE47" s="17"/>
      <c r="DF47" s="17"/>
      <c r="DG47" s="17"/>
      <c r="DH47" s="17"/>
      <c r="DI47" s="17"/>
      <c r="DJ47" s="17"/>
      <c r="DK47" s="17"/>
      <c r="DL47" s="17"/>
      <c r="DM47" s="17"/>
      <c r="DN47" s="17"/>
      <c r="DO47" s="17"/>
      <c r="DP47" s="17"/>
      <c r="DQ47" s="17"/>
      <c r="DR47" s="17"/>
      <c r="DS47" s="17"/>
      <c r="DT47" s="17"/>
      <c r="DU47" s="17"/>
      <c r="DV47" s="17"/>
      <c r="DW47" s="17"/>
      <c r="DX47" s="17"/>
      <c r="DY47" s="17"/>
      <c r="DZ47" s="17"/>
      <c r="EA47" s="17"/>
      <c r="EB47" s="17"/>
      <c r="EC47" s="17"/>
      <c r="ED47" s="17"/>
      <c r="EE47" s="17"/>
      <c r="EF47" s="17"/>
      <c r="EG47" s="17"/>
      <c r="EH47" s="17"/>
      <c r="EI47" s="17"/>
      <c r="EJ47" s="17"/>
      <c r="EK47" s="17"/>
      <c r="EL47" s="17"/>
      <c r="EM47" s="17"/>
      <c r="EN47" s="17"/>
      <c r="EO47" s="17"/>
      <c r="EP47" s="17"/>
      <c r="EQ47" s="17"/>
      <c r="ER47" s="17"/>
      <c r="ES47" s="17"/>
      <c r="ET47" s="17"/>
      <c r="EU47" s="17"/>
      <c r="EV47" s="17"/>
      <c r="EW47" s="17"/>
      <c r="EX47" s="17"/>
      <c r="EY47" s="17"/>
      <c r="EZ47" s="17"/>
      <c r="FA47" s="17"/>
      <c r="FB47" s="17"/>
      <c r="FC47" s="17"/>
      <c r="FD47" s="17"/>
      <c r="FE47" s="17"/>
      <c r="FF47" s="17"/>
      <c r="FG47" s="17"/>
      <c r="FH47" s="17"/>
      <c r="FI47" s="17"/>
      <c r="FJ47" s="17"/>
      <c r="FK47" s="17"/>
      <c r="FL47" s="17"/>
      <c r="FM47" s="17"/>
      <c r="FN47" s="17"/>
      <c r="FO47" s="17"/>
      <c r="FP47" s="17"/>
      <c r="FQ47" s="17"/>
      <c r="FR47" s="17"/>
      <c r="FS47" s="17"/>
      <c r="FT47" s="17"/>
      <c r="FU47" s="17"/>
      <c r="FV47" s="17"/>
      <c r="FW47" s="17"/>
      <c r="FX47" s="17"/>
    </row>
    <row r="48" spans="1:180" ht="106.5" customHeight="1" outlineLevel="1">
      <c r="B48" s="197"/>
      <c r="C48" s="348" t="s">
        <v>29</v>
      </c>
      <c r="D48" s="348"/>
      <c r="E48" s="137"/>
      <c r="F48" s="36"/>
      <c r="H48" s="32"/>
      <c r="J48" s="99" t="s">
        <v>31</v>
      </c>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c r="DA48" s="17"/>
      <c r="DB48" s="17"/>
      <c r="DC48" s="17"/>
      <c r="DD48" s="17"/>
      <c r="DE48" s="17"/>
      <c r="DF48" s="17"/>
      <c r="DG48" s="17"/>
      <c r="DH48" s="17"/>
      <c r="DI48" s="17"/>
      <c r="DJ48" s="17"/>
      <c r="DK48" s="17"/>
      <c r="DL48" s="17"/>
      <c r="DM48" s="17"/>
      <c r="DN48" s="17"/>
      <c r="DO48" s="17"/>
      <c r="DP48" s="17"/>
      <c r="DQ48" s="17"/>
      <c r="DR48" s="17"/>
      <c r="DS48" s="17"/>
      <c r="DT48" s="17"/>
      <c r="DU48" s="17"/>
      <c r="DV48" s="17"/>
      <c r="DW48" s="17"/>
      <c r="DX48" s="17"/>
      <c r="DY48" s="17"/>
      <c r="DZ48" s="17"/>
      <c r="EA48" s="17"/>
      <c r="EB48" s="17"/>
      <c r="EC48" s="17"/>
      <c r="ED48" s="17"/>
      <c r="EE48" s="17"/>
      <c r="EF48" s="17"/>
      <c r="EG48" s="17"/>
      <c r="EH48" s="17"/>
      <c r="EI48" s="17"/>
      <c r="EJ48" s="17"/>
      <c r="EK48" s="17"/>
      <c r="EL48" s="17"/>
      <c r="EM48" s="17"/>
      <c r="EN48" s="17"/>
      <c r="EO48" s="17"/>
      <c r="EP48" s="17"/>
      <c r="EQ48" s="17"/>
      <c r="ER48" s="17"/>
      <c r="ES48" s="17"/>
      <c r="ET48" s="17"/>
      <c r="EU48" s="17"/>
      <c r="EV48" s="17"/>
      <c r="EW48" s="17"/>
      <c r="EX48" s="17"/>
      <c r="EY48" s="17"/>
      <c r="EZ48" s="17"/>
      <c r="FA48" s="17"/>
      <c r="FB48" s="17"/>
      <c r="FC48" s="17"/>
      <c r="FD48" s="17"/>
      <c r="FE48" s="17"/>
      <c r="FF48" s="17"/>
      <c r="FG48" s="17"/>
      <c r="FH48" s="17"/>
      <c r="FI48" s="17"/>
      <c r="FJ48" s="17"/>
      <c r="FK48" s="17"/>
      <c r="FL48" s="17"/>
      <c r="FM48" s="17"/>
      <c r="FN48" s="17"/>
      <c r="FO48" s="17"/>
      <c r="FP48" s="17"/>
      <c r="FQ48" s="17"/>
      <c r="FR48" s="17"/>
      <c r="FS48" s="17"/>
      <c r="FT48" s="17"/>
      <c r="FU48" s="17"/>
      <c r="FV48" s="17"/>
      <c r="FW48" s="17"/>
      <c r="FX48" s="17"/>
    </row>
    <row r="49" spans="1:180" ht="45.75" customHeight="1" outlineLevel="1">
      <c r="B49" s="197"/>
      <c r="C49" s="141" t="s">
        <v>32</v>
      </c>
      <c r="D49" s="32"/>
      <c r="E49" s="32"/>
      <c r="F49" s="140" t="s">
        <v>33</v>
      </c>
      <c r="G49" s="32"/>
      <c r="H49" s="32"/>
      <c r="J49" s="99"/>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c r="DA49" s="17"/>
      <c r="DB49" s="17"/>
      <c r="DC49" s="17"/>
      <c r="DD49" s="17"/>
      <c r="DE49" s="17"/>
      <c r="DF49" s="17"/>
      <c r="DG49" s="17"/>
      <c r="DH49" s="17"/>
      <c r="DI49" s="17"/>
      <c r="DJ49" s="17"/>
      <c r="DK49" s="17"/>
      <c r="DL49" s="17"/>
      <c r="DM49" s="17"/>
      <c r="DN49" s="17"/>
      <c r="DO49" s="17"/>
      <c r="DP49" s="17"/>
      <c r="DQ49" s="17"/>
      <c r="DR49" s="17"/>
      <c r="DS49" s="17"/>
      <c r="DT49" s="17"/>
      <c r="DU49" s="17"/>
      <c r="DV49" s="17"/>
      <c r="DW49" s="17"/>
      <c r="DX49" s="17"/>
      <c r="DY49" s="17"/>
      <c r="DZ49" s="17"/>
      <c r="EA49" s="17"/>
      <c r="EB49" s="17"/>
      <c r="EC49" s="17"/>
      <c r="ED49" s="17"/>
      <c r="EE49" s="17"/>
      <c r="EF49" s="17"/>
      <c r="EG49" s="17"/>
      <c r="EH49" s="17"/>
      <c r="EI49" s="17"/>
      <c r="EJ49" s="17"/>
      <c r="EK49" s="17"/>
      <c r="EL49" s="17"/>
      <c r="EM49" s="17"/>
      <c r="EN49" s="17"/>
      <c r="EO49" s="17"/>
      <c r="EP49" s="17"/>
      <c r="EQ49" s="17"/>
      <c r="ER49" s="17"/>
      <c r="ES49" s="17"/>
      <c r="ET49" s="17"/>
      <c r="EU49" s="17"/>
      <c r="EV49" s="17"/>
      <c r="EW49" s="17"/>
      <c r="EX49" s="17"/>
      <c r="EY49" s="17"/>
      <c r="EZ49" s="17"/>
      <c r="FA49" s="17"/>
      <c r="FB49" s="17"/>
      <c r="FC49" s="17"/>
      <c r="FD49" s="17"/>
      <c r="FE49" s="17"/>
      <c r="FF49" s="17"/>
      <c r="FG49" s="17"/>
      <c r="FH49" s="17"/>
      <c r="FI49" s="17"/>
      <c r="FJ49" s="17"/>
      <c r="FK49" s="17"/>
      <c r="FL49" s="17"/>
      <c r="FM49" s="17"/>
      <c r="FN49" s="17"/>
      <c r="FO49" s="17"/>
      <c r="FP49" s="17"/>
      <c r="FQ49" s="17"/>
      <c r="FR49" s="17"/>
      <c r="FS49" s="17"/>
      <c r="FT49" s="17"/>
      <c r="FU49" s="17"/>
      <c r="FV49" s="17"/>
      <c r="FW49" s="17"/>
      <c r="FX49" s="17"/>
    </row>
    <row r="50" spans="1:180" s="16" customFormat="1" ht="78.75" customHeight="1" outlineLevel="1">
      <c r="A50" s="114"/>
      <c r="B50" s="201"/>
      <c r="C50" s="142" t="s">
        <v>34</v>
      </c>
      <c r="D50" s="139"/>
      <c r="E50" s="120"/>
      <c r="F50" s="143" t="s">
        <v>35</v>
      </c>
      <c r="G50" s="122"/>
      <c r="H50" s="32"/>
      <c r="J50" s="353" t="s">
        <v>37</v>
      </c>
      <c r="K50" s="353"/>
      <c r="L50" s="353"/>
      <c r="M50" s="353"/>
      <c r="N50" s="114"/>
      <c r="O50" s="114"/>
      <c r="P50" s="114"/>
      <c r="Q50" s="114"/>
      <c r="R50" s="114"/>
      <c r="S50" s="114"/>
      <c r="T50" s="114"/>
      <c r="U50" s="114"/>
      <c r="V50" s="114"/>
      <c r="W50" s="114"/>
      <c r="X50" s="114"/>
      <c r="Y50" s="114"/>
      <c r="Z50" s="114"/>
      <c r="AA50" s="114"/>
      <c r="AB50" s="114"/>
      <c r="AC50" s="114"/>
      <c r="AD50" s="114"/>
      <c r="AE50" s="114"/>
      <c r="AF50" s="114"/>
      <c r="AG50" s="114"/>
      <c r="AH50" s="114"/>
      <c r="AI50" s="114"/>
      <c r="AJ50" s="114"/>
      <c r="AK50" s="114"/>
      <c r="AL50" s="114"/>
      <c r="AM50" s="114"/>
      <c r="AN50" s="114"/>
      <c r="AO50" s="114"/>
      <c r="AP50" s="114"/>
      <c r="AQ50" s="114"/>
      <c r="AR50" s="114"/>
      <c r="AS50" s="114"/>
      <c r="AT50" s="114"/>
      <c r="AU50" s="114"/>
      <c r="AV50" s="114"/>
      <c r="AW50" s="114"/>
      <c r="AX50" s="114"/>
      <c r="AY50" s="114"/>
      <c r="AZ50" s="114"/>
      <c r="BA50" s="114"/>
      <c r="BB50" s="114"/>
      <c r="BC50" s="114"/>
      <c r="BD50" s="114"/>
      <c r="BE50" s="114"/>
      <c r="BF50" s="114"/>
      <c r="BG50" s="114"/>
      <c r="BH50" s="114"/>
      <c r="BI50" s="114"/>
      <c r="BJ50" s="114"/>
      <c r="BK50" s="114"/>
      <c r="BL50" s="114"/>
      <c r="BM50" s="114"/>
      <c r="BN50" s="114"/>
      <c r="BO50" s="114"/>
      <c r="BP50" s="114"/>
      <c r="BQ50" s="114"/>
      <c r="BR50" s="114"/>
      <c r="BS50" s="114"/>
      <c r="BT50" s="114"/>
      <c r="BU50" s="114"/>
      <c r="BV50" s="114"/>
      <c r="BW50" s="114"/>
      <c r="BX50" s="114"/>
      <c r="BY50" s="114"/>
      <c r="BZ50" s="114"/>
      <c r="CA50" s="114"/>
      <c r="CB50" s="114"/>
      <c r="CC50" s="114"/>
      <c r="CD50" s="114"/>
      <c r="CE50" s="114"/>
      <c r="CF50" s="114"/>
      <c r="CG50" s="114"/>
      <c r="CH50" s="114"/>
      <c r="CI50" s="114"/>
      <c r="CJ50" s="114"/>
      <c r="CK50" s="114"/>
      <c r="CL50" s="114"/>
      <c r="CM50" s="114"/>
      <c r="CN50" s="114"/>
      <c r="CO50" s="114"/>
      <c r="CP50" s="114"/>
      <c r="CQ50" s="114"/>
      <c r="CR50" s="114"/>
      <c r="CS50" s="114"/>
      <c r="CT50" s="114"/>
      <c r="CU50" s="114"/>
      <c r="CV50" s="114"/>
      <c r="CW50" s="114"/>
      <c r="CX50" s="114"/>
      <c r="CY50" s="114"/>
      <c r="CZ50" s="114"/>
      <c r="DA50" s="114"/>
      <c r="DB50" s="114"/>
      <c r="DC50" s="114"/>
      <c r="DD50" s="114"/>
      <c r="DE50" s="114"/>
      <c r="DF50" s="114"/>
      <c r="DG50" s="114"/>
      <c r="DH50" s="114"/>
      <c r="DI50" s="114"/>
      <c r="DJ50" s="114"/>
      <c r="DK50" s="114"/>
      <c r="DL50" s="114"/>
      <c r="DM50" s="114"/>
      <c r="DN50" s="114"/>
      <c r="DO50" s="114"/>
      <c r="DP50" s="114"/>
      <c r="DQ50" s="114"/>
      <c r="DR50" s="114"/>
      <c r="DS50" s="114"/>
      <c r="DT50" s="114"/>
      <c r="DU50" s="114"/>
      <c r="DV50" s="114"/>
      <c r="DW50" s="114"/>
      <c r="DX50" s="114"/>
      <c r="DY50" s="114"/>
      <c r="DZ50" s="114"/>
      <c r="EA50" s="114"/>
      <c r="EB50" s="114"/>
      <c r="EC50" s="114"/>
      <c r="ED50" s="114"/>
      <c r="EE50" s="114"/>
      <c r="EF50" s="114"/>
      <c r="EG50" s="114"/>
      <c r="EH50" s="114"/>
      <c r="EI50" s="114"/>
      <c r="EJ50" s="114"/>
      <c r="EK50" s="114"/>
      <c r="EL50" s="114"/>
      <c r="EM50" s="114"/>
      <c r="EN50" s="114"/>
      <c r="EO50" s="114"/>
      <c r="EP50" s="114"/>
      <c r="EQ50" s="114"/>
      <c r="ER50" s="114"/>
      <c r="ES50" s="114"/>
      <c r="ET50" s="114"/>
      <c r="EU50" s="114"/>
      <c r="EV50" s="114"/>
      <c r="EW50" s="114"/>
      <c r="EX50" s="114"/>
      <c r="EY50" s="114"/>
      <c r="EZ50" s="114"/>
      <c r="FA50" s="114"/>
      <c r="FB50" s="114"/>
      <c r="FC50" s="114"/>
      <c r="FD50" s="114"/>
      <c r="FE50" s="114"/>
      <c r="FF50" s="114"/>
      <c r="FG50" s="114"/>
      <c r="FH50" s="114"/>
      <c r="FI50" s="114"/>
      <c r="FJ50" s="114"/>
      <c r="FK50" s="114"/>
      <c r="FL50" s="114"/>
      <c r="FM50" s="114"/>
      <c r="FN50" s="114"/>
      <c r="FO50" s="114"/>
      <c r="FP50" s="114"/>
      <c r="FQ50" s="114"/>
      <c r="FR50" s="114"/>
      <c r="FS50" s="114"/>
      <c r="FT50" s="114"/>
      <c r="FU50" s="114"/>
      <c r="FV50" s="114"/>
      <c r="FW50" s="114"/>
      <c r="FX50" s="114"/>
    </row>
    <row r="51" spans="1:180" ht="25.5" outlineLevel="1">
      <c r="B51" s="197"/>
      <c r="C51" s="32"/>
      <c r="D51" s="32"/>
      <c r="E51" s="32"/>
      <c r="F51" s="32"/>
      <c r="G51" s="32"/>
      <c r="H51" s="32"/>
      <c r="J51" s="115"/>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c r="EP51" s="17"/>
      <c r="EQ51" s="17"/>
      <c r="ER51" s="17"/>
      <c r="ES51" s="17"/>
      <c r="ET51" s="17"/>
      <c r="EU51" s="17"/>
      <c r="EV51" s="17"/>
      <c r="EW51" s="17"/>
      <c r="EX51" s="17"/>
      <c r="EY51" s="17"/>
      <c r="EZ51" s="17"/>
      <c r="FA51" s="17"/>
      <c r="FB51" s="17"/>
      <c r="FC51" s="17"/>
      <c r="FD51" s="17"/>
      <c r="FE51" s="17"/>
      <c r="FF51" s="17"/>
      <c r="FG51" s="17"/>
      <c r="FH51" s="17"/>
      <c r="FI51" s="17"/>
      <c r="FJ51" s="17"/>
      <c r="FK51" s="17"/>
      <c r="FL51" s="17"/>
      <c r="FM51" s="17"/>
      <c r="FN51" s="17"/>
      <c r="FO51" s="17"/>
      <c r="FP51" s="17"/>
      <c r="FQ51" s="17"/>
      <c r="FR51" s="17"/>
      <c r="FS51" s="17"/>
      <c r="FT51" s="17"/>
      <c r="FU51" s="17"/>
      <c r="FV51" s="17"/>
      <c r="FW51" s="17"/>
      <c r="FX51" s="17"/>
    </row>
    <row r="52" spans="1:180" ht="49.95" customHeight="1" outlineLevel="1">
      <c r="B52" s="197"/>
      <c r="C52" s="142" t="s">
        <v>38</v>
      </c>
      <c r="D52" s="139"/>
      <c r="E52" s="47"/>
      <c r="F52" s="143" t="s">
        <v>40</v>
      </c>
      <c r="G52" s="77"/>
      <c r="H52" s="32"/>
      <c r="J52" s="99" t="s">
        <v>41</v>
      </c>
      <c r="K52" s="17"/>
      <c r="L52" s="116" t="s">
        <v>42</v>
      </c>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c r="EU52" s="17"/>
      <c r="EV52" s="17"/>
      <c r="EW52" s="17"/>
      <c r="EX52" s="17"/>
      <c r="EY52" s="17"/>
      <c r="EZ52" s="17"/>
      <c r="FA52" s="17"/>
      <c r="FB52" s="17"/>
      <c r="FC52" s="17"/>
      <c r="FD52" s="17"/>
      <c r="FE52" s="17"/>
      <c r="FF52" s="17"/>
      <c r="FG52" s="17"/>
      <c r="FH52" s="17"/>
      <c r="FI52" s="17"/>
      <c r="FJ52" s="17"/>
      <c r="FK52" s="17"/>
      <c r="FL52" s="17"/>
      <c r="FM52" s="17"/>
      <c r="FN52" s="17"/>
      <c r="FO52" s="17"/>
      <c r="FP52" s="17"/>
      <c r="FQ52" s="17"/>
      <c r="FR52" s="17"/>
      <c r="FS52" s="17"/>
      <c r="FT52" s="17"/>
      <c r="FU52" s="17"/>
      <c r="FV52" s="17"/>
      <c r="FW52" s="17"/>
      <c r="FX52" s="17"/>
    </row>
    <row r="53" spans="1:180" ht="25.5" outlineLevel="1">
      <c r="B53" s="197"/>
      <c r="C53" s="32"/>
      <c r="D53" s="32"/>
      <c r="E53" s="32"/>
      <c r="H53" s="32"/>
      <c r="J53" s="99"/>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c r="EJ53" s="17"/>
      <c r="EK53" s="17"/>
      <c r="EL53" s="17"/>
      <c r="EM53" s="17"/>
      <c r="EN53" s="17"/>
      <c r="EO53" s="17"/>
      <c r="EP53" s="17"/>
      <c r="EQ53" s="17"/>
      <c r="ER53" s="17"/>
      <c r="ES53" s="17"/>
      <c r="ET53" s="17"/>
      <c r="EU53" s="17"/>
      <c r="EV53" s="17"/>
      <c r="EW53" s="17"/>
      <c r="EX53" s="17"/>
      <c r="EY53" s="17"/>
      <c r="EZ53" s="17"/>
      <c r="FA53" s="17"/>
      <c r="FB53" s="17"/>
      <c r="FC53" s="17"/>
      <c r="FD53" s="17"/>
      <c r="FE53" s="17"/>
      <c r="FF53" s="17"/>
      <c r="FG53" s="17"/>
      <c r="FH53" s="17"/>
      <c r="FI53" s="17"/>
      <c r="FJ53" s="17"/>
      <c r="FK53" s="17"/>
      <c r="FL53" s="17"/>
      <c r="FM53" s="17"/>
      <c r="FN53" s="17"/>
      <c r="FO53" s="17"/>
      <c r="FP53" s="17"/>
      <c r="FQ53" s="17"/>
      <c r="FR53" s="17"/>
      <c r="FS53" s="17"/>
      <c r="FT53" s="17"/>
      <c r="FU53" s="17"/>
      <c r="FV53" s="17"/>
      <c r="FW53" s="17"/>
      <c r="FX53" s="17"/>
    </row>
    <row r="54" spans="1:180" ht="25.5" outlineLevel="1">
      <c r="B54" s="197"/>
      <c r="C54" s="32"/>
      <c r="D54" s="32"/>
      <c r="E54" s="32"/>
      <c r="H54" s="32"/>
      <c r="J54" s="99"/>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c r="DA54" s="17"/>
      <c r="DB54" s="17"/>
      <c r="DC54" s="17"/>
      <c r="DD54" s="17"/>
      <c r="DE54" s="17"/>
      <c r="DF54" s="17"/>
      <c r="DG54" s="17"/>
      <c r="DH54" s="17"/>
      <c r="DI54" s="17"/>
      <c r="DJ54" s="17"/>
      <c r="DK54" s="17"/>
      <c r="DL54" s="17"/>
      <c r="DM54" s="17"/>
      <c r="DN54" s="17"/>
      <c r="DO54" s="17"/>
      <c r="DP54" s="17"/>
      <c r="DQ54" s="17"/>
      <c r="DR54" s="17"/>
      <c r="DS54" s="17"/>
      <c r="DT54" s="17"/>
      <c r="DU54" s="17"/>
      <c r="DV54" s="17"/>
      <c r="DW54" s="17"/>
      <c r="DX54" s="17"/>
      <c r="DY54" s="17"/>
      <c r="DZ54" s="17"/>
      <c r="EA54" s="17"/>
      <c r="EB54" s="17"/>
      <c r="EC54" s="17"/>
      <c r="ED54" s="17"/>
      <c r="EE54" s="17"/>
      <c r="EF54" s="17"/>
      <c r="EG54" s="17"/>
      <c r="EH54" s="17"/>
      <c r="EI54" s="17"/>
      <c r="EJ54" s="17"/>
      <c r="EK54" s="17"/>
      <c r="EL54" s="17"/>
      <c r="EM54" s="17"/>
      <c r="EN54" s="17"/>
      <c r="EO54" s="17"/>
      <c r="EP54" s="17"/>
      <c r="EQ54" s="17"/>
      <c r="ER54" s="17"/>
      <c r="ES54" s="17"/>
      <c r="ET54" s="17"/>
      <c r="EU54" s="17"/>
      <c r="EV54" s="17"/>
      <c r="EW54" s="17"/>
      <c r="EX54" s="17"/>
      <c r="EY54" s="17"/>
      <c r="EZ54" s="17"/>
      <c r="FA54" s="17"/>
      <c r="FB54" s="17"/>
      <c r="FC54" s="17"/>
      <c r="FD54" s="17"/>
      <c r="FE54" s="17"/>
      <c r="FF54" s="17"/>
      <c r="FG54" s="17"/>
      <c r="FH54" s="17"/>
      <c r="FI54" s="17"/>
      <c r="FJ54" s="17"/>
      <c r="FK54" s="17"/>
      <c r="FL54" s="17"/>
      <c r="FM54" s="17"/>
      <c r="FN54" s="17"/>
      <c r="FO54" s="17"/>
      <c r="FP54" s="17"/>
      <c r="FQ54" s="17"/>
      <c r="FR54" s="17"/>
      <c r="FS54" s="17"/>
      <c r="FT54" s="17"/>
      <c r="FU54" s="17"/>
      <c r="FV54" s="17"/>
      <c r="FW54" s="17"/>
      <c r="FX54" s="17"/>
    </row>
    <row r="55" spans="1:180" ht="171.6" customHeight="1" outlineLevel="1">
      <c r="B55" s="197"/>
      <c r="C55" s="142" t="s">
        <v>539</v>
      </c>
      <c r="D55" s="339"/>
      <c r="E55" s="339"/>
      <c r="F55" s="339"/>
      <c r="G55" s="339"/>
      <c r="H55" s="32"/>
      <c r="J55" s="99" t="s">
        <v>43</v>
      </c>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c r="DX55" s="17"/>
      <c r="DY55" s="17"/>
      <c r="DZ55" s="17"/>
      <c r="EA55" s="17"/>
      <c r="EB55" s="17"/>
      <c r="EC55" s="17"/>
      <c r="ED55" s="17"/>
      <c r="EE55" s="17"/>
      <c r="EF55" s="17"/>
      <c r="EG55" s="17"/>
      <c r="EH55" s="17"/>
      <c r="EI55" s="17"/>
      <c r="EJ55" s="17"/>
      <c r="EK55" s="17"/>
      <c r="EL55" s="17"/>
      <c r="EM55" s="17"/>
      <c r="EN55" s="17"/>
      <c r="EO55" s="17"/>
      <c r="EP55" s="17"/>
      <c r="EQ55" s="17"/>
      <c r="ER55" s="17"/>
      <c r="ES55" s="17"/>
      <c r="ET55" s="17"/>
      <c r="EU55" s="17"/>
      <c r="EV55" s="17"/>
      <c r="EW55" s="17"/>
      <c r="EX55" s="17"/>
      <c r="EY55" s="17"/>
      <c r="EZ55" s="17"/>
      <c r="FA55" s="17"/>
      <c r="FB55" s="17"/>
      <c r="FC55" s="17"/>
      <c r="FD55" s="17"/>
      <c r="FE55" s="17"/>
      <c r="FF55" s="17"/>
      <c r="FG55" s="17"/>
      <c r="FH55" s="17"/>
      <c r="FI55" s="17"/>
      <c r="FJ55" s="17"/>
      <c r="FK55" s="17"/>
      <c r="FL55" s="17"/>
      <c r="FM55" s="17"/>
      <c r="FN55" s="17"/>
      <c r="FO55" s="17"/>
      <c r="FP55" s="17"/>
      <c r="FQ55" s="17"/>
      <c r="FR55" s="17"/>
      <c r="FS55" s="17"/>
      <c r="FT55" s="17"/>
      <c r="FU55" s="17"/>
      <c r="FV55" s="17"/>
      <c r="FW55" s="17"/>
      <c r="FX55" s="17"/>
    </row>
    <row r="56" spans="1:180" ht="25.5" outlineLevel="1">
      <c r="B56" s="197"/>
      <c r="C56" s="32"/>
      <c r="D56" s="32"/>
      <c r="E56" s="32"/>
      <c r="F56" s="32"/>
      <c r="G56" s="32"/>
      <c r="H56" s="32"/>
      <c r="J56" s="99"/>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row>
    <row r="57" spans="1:180" s="17" customFormat="1" ht="25.5">
      <c r="C57" s="47"/>
      <c r="D57" s="47"/>
      <c r="E57" s="47"/>
      <c r="F57" s="47"/>
      <c r="G57" s="47"/>
      <c r="H57" s="47"/>
      <c r="J57" s="99"/>
    </row>
    <row r="58" spans="1:180" s="44" customFormat="1" ht="30" customHeight="1">
      <c r="A58" s="47"/>
      <c r="B58" s="318" t="s">
        <v>44</v>
      </c>
      <c r="C58" s="318"/>
      <c r="J58" s="55"/>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c r="DQ58" s="47"/>
      <c r="DR58" s="47"/>
      <c r="DS58" s="47"/>
      <c r="DT58" s="47"/>
      <c r="DU58" s="47"/>
      <c r="DV58" s="47"/>
      <c r="DW58" s="47"/>
      <c r="DX58" s="47"/>
      <c r="DY58" s="47"/>
      <c r="DZ58" s="47"/>
      <c r="EA58" s="47"/>
      <c r="EB58" s="47"/>
      <c r="EC58" s="47"/>
      <c r="ED58" s="47"/>
      <c r="EE58" s="47"/>
      <c r="EF58" s="47"/>
      <c r="EG58" s="47"/>
      <c r="EH58" s="47"/>
      <c r="EI58" s="47"/>
      <c r="EJ58" s="47"/>
      <c r="EK58" s="47"/>
      <c r="EL58" s="47"/>
      <c r="EM58" s="47"/>
      <c r="EN58" s="47"/>
      <c r="EO58" s="47"/>
      <c r="EP58" s="47"/>
      <c r="EQ58" s="47"/>
      <c r="ER58" s="47"/>
      <c r="ES58" s="47"/>
      <c r="ET58" s="47"/>
      <c r="EU58" s="47"/>
      <c r="EV58" s="47"/>
      <c r="EW58" s="47"/>
      <c r="EX58" s="47"/>
      <c r="EY58" s="47"/>
      <c r="EZ58" s="47"/>
      <c r="FA58" s="47"/>
      <c r="FB58" s="47"/>
      <c r="FC58" s="47"/>
      <c r="FD58" s="47"/>
      <c r="FE58" s="47"/>
      <c r="FF58" s="47"/>
      <c r="FG58" s="47"/>
      <c r="FH58" s="47"/>
      <c r="FI58" s="47"/>
      <c r="FJ58" s="47"/>
      <c r="FK58" s="47"/>
      <c r="FL58" s="47"/>
      <c r="FM58" s="47"/>
      <c r="FN58" s="47"/>
      <c r="FO58" s="47"/>
      <c r="FP58" s="47"/>
      <c r="FQ58" s="47"/>
      <c r="FR58" s="47"/>
      <c r="FS58" s="47"/>
      <c r="FT58" s="47"/>
      <c r="FU58" s="47"/>
      <c r="FV58" s="47"/>
      <c r="FW58" s="47"/>
      <c r="FX58" s="47"/>
    </row>
    <row r="59" spans="1:180" ht="33.75" outlineLevel="1">
      <c r="B59" s="200"/>
      <c r="C59" s="35"/>
      <c r="D59" s="31"/>
      <c r="E59" s="31"/>
      <c r="F59" s="31"/>
      <c r="G59" s="31"/>
      <c r="H59" s="31"/>
      <c r="J59" s="99"/>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row>
    <row r="60" spans="1:180" ht="49.2" customHeight="1" outlineLevel="1">
      <c r="B60" s="200"/>
      <c r="C60" s="41" t="s">
        <v>45</v>
      </c>
      <c r="D60" s="356" t="s">
        <v>498</v>
      </c>
      <c r="E60" s="357"/>
      <c r="F60" s="32"/>
      <c r="G60" s="32"/>
      <c r="H60" s="31"/>
      <c r="J60" s="99" t="s">
        <v>46</v>
      </c>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row>
    <row r="61" spans="1:180" ht="26.25" outlineLevel="1">
      <c r="B61" s="200"/>
      <c r="C61" s="36"/>
      <c r="D61" s="32"/>
      <c r="E61" s="32"/>
      <c r="F61" s="32"/>
      <c r="G61" s="32"/>
      <c r="H61" s="31"/>
      <c r="J61" s="99"/>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row>
    <row r="62" spans="1:180" ht="49.2" outlineLevel="1">
      <c r="B62" s="200"/>
      <c r="C62" s="41" t="s">
        <v>47</v>
      </c>
      <c r="D62" s="123"/>
      <c r="E62" s="32"/>
      <c r="F62" s="32"/>
      <c r="G62" s="32"/>
      <c r="H62" s="31"/>
      <c r="J62" s="99" t="s">
        <v>48</v>
      </c>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row>
    <row r="63" spans="1:180" ht="25.5" outlineLevel="1">
      <c r="B63" s="200"/>
      <c r="C63" s="41"/>
      <c r="D63" s="41"/>
      <c r="E63" s="32"/>
      <c r="F63" s="32"/>
      <c r="G63" s="32"/>
      <c r="H63" s="31"/>
      <c r="J63" s="99"/>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row>
    <row r="64" spans="1:180" ht="45" customHeight="1" outlineLevel="1">
      <c r="B64" s="200"/>
      <c r="C64" s="41" t="s">
        <v>49</v>
      </c>
      <c r="D64" s="270" t="s">
        <v>445</v>
      </c>
      <c r="E64" s="32"/>
      <c r="F64" s="32"/>
      <c r="G64" s="32"/>
      <c r="H64" s="31"/>
      <c r="J64" s="99"/>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row>
    <row r="65" spans="1:180" outlineLevel="1">
      <c r="B65" s="200"/>
      <c r="C65" s="41"/>
      <c r="D65" s="32"/>
      <c r="E65" s="32"/>
      <c r="F65" s="32"/>
      <c r="G65" s="32"/>
      <c r="H65" s="31"/>
      <c r="J65" s="99" t="s">
        <v>51</v>
      </c>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c r="CF65" s="17"/>
      <c r="CG65" s="17"/>
      <c r="CH65" s="17"/>
      <c r="CI65" s="17"/>
      <c r="CJ65" s="17"/>
      <c r="CK65" s="17"/>
      <c r="CL65" s="17"/>
      <c r="CM65" s="17"/>
      <c r="CN65" s="17"/>
      <c r="CO65" s="17"/>
      <c r="CP65" s="17"/>
      <c r="CQ65" s="17"/>
      <c r="CR65" s="17"/>
      <c r="CS65" s="17"/>
      <c r="CT65" s="17"/>
      <c r="CU65" s="17"/>
      <c r="CV65" s="17"/>
      <c r="CW65" s="17"/>
      <c r="CX65" s="17"/>
      <c r="CY65" s="17"/>
      <c r="CZ65" s="17"/>
      <c r="DA65" s="17"/>
      <c r="DB65" s="17"/>
      <c r="DC65" s="17"/>
      <c r="DD65" s="17"/>
      <c r="DE65" s="17"/>
      <c r="DF65" s="17"/>
      <c r="DG65" s="17"/>
      <c r="DH65" s="17"/>
      <c r="DI65" s="17"/>
      <c r="DJ65" s="17"/>
      <c r="DK65" s="17"/>
      <c r="DL65" s="17"/>
      <c r="DM65" s="17"/>
      <c r="DN65" s="17"/>
      <c r="DO65" s="17"/>
      <c r="DP65" s="17"/>
      <c r="DQ65" s="17"/>
      <c r="DR65" s="17"/>
      <c r="DS65" s="17"/>
      <c r="DT65" s="17"/>
      <c r="DU65" s="17"/>
      <c r="DV65" s="17"/>
      <c r="DW65" s="17"/>
      <c r="DX65" s="17"/>
      <c r="DY65" s="17"/>
      <c r="DZ65" s="17"/>
      <c r="EA65" s="17"/>
      <c r="EB65" s="17"/>
      <c r="EC65" s="17"/>
      <c r="ED65" s="17"/>
      <c r="EE65" s="17"/>
      <c r="EF65" s="17"/>
      <c r="EG65" s="17"/>
      <c r="EH65" s="17"/>
      <c r="EI65" s="17"/>
      <c r="EJ65" s="17"/>
      <c r="EK65" s="17"/>
      <c r="EL65" s="17"/>
      <c r="EM65" s="17"/>
      <c r="EN65" s="17"/>
      <c r="EO65" s="17"/>
      <c r="EP65" s="17"/>
      <c r="EQ65" s="17"/>
      <c r="ER65" s="17"/>
      <c r="ES65" s="17"/>
      <c r="ET65" s="17"/>
      <c r="EU65" s="17"/>
      <c r="EV65" s="17"/>
      <c r="EW65" s="17"/>
      <c r="EX65" s="17"/>
      <c r="EY65" s="17"/>
      <c r="EZ65" s="17"/>
      <c r="FA65" s="17"/>
      <c r="FB65" s="17"/>
      <c r="FC65" s="17"/>
      <c r="FD65" s="17"/>
      <c r="FE65" s="17"/>
      <c r="FF65" s="17"/>
      <c r="FG65" s="17"/>
      <c r="FH65" s="17"/>
      <c r="FI65" s="17"/>
      <c r="FJ65" s="17"/>
      <c r="FK65" s="17"/>
      <c r="FL65" s="17"/>
      <c r="FM65" s="17"/>
      <c r="FN65" s="17"/>
      <c r="FO65" s="17"/>
      <c r="FP65" s="17"/>
      <c r="FQ65" s="17"/>
      <c r="FR65" s="17"/>
      <c r="FS65" s="17"/>
      <c r="FT65" s="17"/>
      <c r="FU65" s="17"/>
      <c r="FV65" s="17"/>
      <c r="FW65" s="17"/>
      <c r="FX65" s="17"/>
    </row>
    <row r="66" spans="1:180" ht="56.4" customHeight="1" outlineLevel="1">
      <c r="B66" s="200"/>
      <c r="C66" s="41" t="str" cm="1">
        <f t="array" ref="C66">_xlfn.IFS(
$D$64="Itinérante","Code postal du principal lieu de déroulement du projet",
$D$64="Lieu unique","Numéro, type et nom de la voie",
$D$64="Plusieurs lieux","Codes postaux des lieux de déroulement de l'action"
)</f>
        <v>Numéro, type et nom de la voie</v>
      </c>
      <c r="D66" s="358"/>
      <c r="E66" s="359"/>
      <c r="F66" s="360"/>
      <c r="G66" s="32"/>
      <c r="H66" s="31"/>
      <c r="J66" s="99"/>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row>
    <row r="67" spans="1:180" ht="15.6" customHeight="1" outlineLevel="1">
      <c r="B67" s="200"/>
      <c r="C67" s="41"/>
      <c r="D67" s="66"/>
      <c r="E67" s="66"/>
      <c r="F67" s="66"/>
      <c r="G67" s="32"/>
      <c r="H67" s="31"/>
      <c r="J67" s="99" t="s">
        <v>52</v>
      </c>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17"/>
      <c r="DA67" s="17"/>
      <c r="DB67" s="17"/>
      <c r="DC67" s="17"/>
      <c r="DD67" s="17"/>
      <c r="DE67" s="17"/>
      <c r="DF67" s="17"/>
      <c r="DG67" s="17"/>
      <c r="DH67" s="17"/>
      <c r="DI67" s="17"/>
      <c r="DJ67" s="17"/>
      <c r="DK67" s="17"/>
      <c r="DL67" s="17"/>
      <c r="DM67" s="17"/>
      <c r="DN67" s="17"/>
      <c r="DO67" s="17"/>
      <c r="DP67" s="17"/>
      <c r="DQ67" s="17"/>
      <c r="DR67" s="17"/>
      <c r="DS67" s="17"/>
      <c r="DT67" s="17"/>
      <c r="DU67" s="17"/>
      <c r="DV67" s="17"/>
      <c r="DW67" s="17"/>
      <c r="DX67" s="17"/>
      <c r="DY67" s="17"/>
      <c r="DZ67" s="17"/>
      <c r="EA67" s="17"/>
      <c r="EB67" s="17"/>
      <c r="EC67" s="17"/>
      <c r="ED67" s="17"/>
      <c r="EE67" s="17"/>
      <c r="EF67" s="17"/>
      <c r="EG67" s="17"/>
      <c r="EH67" s="17"/>
      <c r="EI67" s="17"/>
      <c r="EJ67" s="17"/>
      <c r="EK67" s="17"/>
      <c r="EL67" s="17"/>
      <c r="EM67" s="17"/>
      <c r="EN67" s="17"/>
      <c r="EO67" s="17"/>
      <c r="EP67" s="17"/>
      <c r="EQ67" s="17"/>
      <c r="ER67" s="17"/>
      <c r="ES67" s="17"/>
      <c r="ET67" s="17"/>
      <c r="EU67" s="17"/>
      <c r="EV67" s="17"/>
      <c r="EW67" s="17"/>
      <c r="EX67" s="17"/>
      <c r="EY67" s="17"/>
      <c r="EZ67" s="17"/>
      <c r="FA67" s="17"/>
      <c r="FB67" s="17"/>
      <c r="FC67" s="17"/>
      <c r="FD67" s="17"/>
      <c r="FE67" s="17"/>
      <c r="FF67" s="17"/>
      <c r="FG67" s="17"/>
      <c r="FH67" s="17"/>
      <c r="FI67" s="17"/>
      <c r="FJ67" s="17"/>
      <c r="FK67" s="17"/>
      <c r="FL67" s="17"/>
      <c r="FM67" s="17"/>
      <c r="FN67" s="17"/>
      <c r="FO67" s="17"/>
      <c r="FP67" s="17"/>
      <c r="FQ67" s="17"/>
      <c r="FR67" s="17"/>
      <c r="FS67" s="17"/>
      <c r="FT67" s="17"/>
      <c r="FU67" s="17"/>
      <c r="FV67" s="17"/>
      <c r="FW67" s="17"/>
      <c r="FX67" s="17"/>
    </row>
    <row r="68" spans="1:180" ht="51" customHeight="1" outlineLevel="1">
      <c r="B68" s="200"/>
      <c r="C68" s="41" t="str" cm="1">
        <f t="array" ref="C68">_xlfn.IFS(
$D$64="Itinérante","Commune principal des lieux de déroulement du projet",
$D$64="Lieu unique","Complément d'adresse",
$D$64="Plusieurs lieux","Communes des lieux de déroulement du projet"
)</f>
        <v>Complément d'adresse</v>
      </c>
      <c r="D68" s="358"/>
      <c r="E68" s="359"/>
      <c r="F68" s="360"/>
      <c r="G68" s="32"/>
      <c r="H68" s="31"/>
      <c r="J68" s="99" t="s">
        <v>53</v>
      </c>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row>
    <row r="69" spans="1:180" ht="25.5" outlineLevel="1">
      <c r="B69" s="200"/>
      <c r="C69" s="41"/>
      <c r="D69" s="66"/>
      <c r="E69" s="66"/>
      <c r="F69" s="66"/>
      <c r="G69" s="32"/>
      <c r="H69" s="31"/>
      <c r="J69" s="99"/>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c r="DA69" s="17"/>
      <c r="DB69" s="17"/>
      <c r="DC69" s="17"/>
      <c r="DD69" s="17"/>
      <c r="DE69" s="17"/>
      <c r="DF69" s="17"/>
      <c r="DG69" s="17"/>
      <c r="DH69" s="17"/>
      <c r="DI69" s="17"/>
      <c r="DJ69" s="17"/>
      <c r="DK69" s="17"/>
      <c r="DL69" s="17"/>
      <c r="DM69" s="17"/>
      <c r="DN69" s="17"/>
      <c r="DO69" s="17"/>
      <c r="DP69" s="17"/>
      <c r="DQ69" s="17"/>
      <c r="DR69" s="17"/>
      <c r="DS69" s="17"/>
      <c r="DT69" s="17"/>
      <c r="DU69" s="17"/>
      <c r="DV69" s="17"/>
      <c r="DW69" s="17"/>
      <c r="DX69" s="17"/>
      <c r="DY69" s="17"/>
      <c r="DZ69" s="17"/>
      <c r="EA69" s="17"/>
      <c r="EB69" s="17"/>
      <c r="EC69" s="17"/>
      <c r="ED69" s="17"/>
      <c r="EE69" s="17"/>
      <c r="EF69" s="17"/>
      <c r="EG69" s="17"/>
      <c r="EH69" s="17"/>
      <c r="EI69" s="17"/>
      <c r="EJ69" s="17"/>
      <c r="EK69" s="17"/>
      <c r="EL69" s="17"/>
      <c r="EM69" s="17"/>
      <c r="EN69" s="17"/>
      <c r="EO69" s="17"/>
      <c r="EP69" s="17"/>
      <c r="EQ69" s="17"/>
      <c r="ER69" s="17"/>
      <c r="ES69" s="17"/>
      <c r="ET69" s="17"/>
      <c r="EU69" s="17"/>
      <c r="EV69" s="17"/>
      <c r="EW69" s="17"/>
      <c r="EX69" s="17"/>
      <c r="EY69" s="17"/>
      <c r="EZ69" s="17"/>
      <c r="FA69" s="17"/>
      <c r="FB69" s="17"/>
      <c r="FC69" s="17"/>
      <c r="FD69" s="17"/>
      <c r="FE69" s="17"/>
      <c r="FF69" s="17"/>
      <c r="FG69" s="17"/>
      <c r="FH69" s="17"/>
      <c r="FI69" s="17"/>
      <c r="FJ69" s="17"/>
      <c r="FK69" s="17"/>
      <c r="FL69" s="17"/>
      <c r="FM69" s="17"/>
      <c r="FN69" s="17"/>
      <c r="FO69" s="17"/>
      <c r="FP69" s="17"/>
      <c r="FQ69" s="17"/>
      <c r="FR69" s="17"/>
      <c r="FS69" s="17"/>
      <c r="FT69" s="17"/>
      <c r="FU69" s="17"/>
      <c r="FV69" s="17"/>
      <c r="FW69" s="17"/>
      <c r="FX69" s="17"/>
    </row>
    <row r="70" spans="1:180" ht="42" customHeight="1" outlineLevel="1">
      <c r="B70" s="200"/>
      <c r="C70" s="41" t="str" cm="1">
        <f t="array" ref="C70">_xlfn.IFS(
$D$64="Itinérante","Autres codes postaux des autres lieux ",
$D$64="Lieu unique","Code postal",
$D$64="Plusieurs lieux","Autres (territoire CTG-SDSF-département)"
)</f>
        <v>Code postal</v>
      </c>
      <c r="D70" s="358"/>
      <c r="E70" s="359"/>
      <c r="F70" s="360"/>
      <c r="G70" s="32"/>
      <c r="H70" s="31"/>
      <c r="J70" s="99"/>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c r="DA70" s="17"/>
      <c r="DB70" s="17"/>
      <c r="DC70" s="17"/>
      <c r="DD70" s="17"/>
      <c r="DE70" s="17"/>
      <c r="DF70" s="17"/>
      <c r="DG70" s="17"/>
      <c r="DH70" s="17"/>
      <c r="DI70" s="17"/>
      <c r="DJ70" s="17"/>
      <c r="DK70" s="17"/>
      <c r="DL70" s="17"/>
      <c r="DM70" s="17"/>
      <c r="DN70" s="17"/>
      <c r="DO70" s="17"/>
      <c r="DP70" s="17"/>
      <c r="DQ70" s="17"/>
      <c r="DR70" s="17"/>
      <c r="DS70" s="17"/>
      <c r="DT70" s="17"/>
      <c r="DU70" s="17"/>
      <c r="DV70" s="17"/>
      <c r="DW70" s="17"/>
      <c r="DX70" s="17"/>
      <c r="DY70" s="17"/>
      <c r="DZ70" s="17"/>
      <c r="EA70" s="17"/>
      <c r="EB70" s="17"/>
      <c r="EC70" s="17"/>
      <c r="ED70" s="17"/>
      <c r="EE70" s="17"/>
      <c r="EF70" s="17"/>
      <c r="EG70" s="17"/>
      <c r="EH70" s="17"/>
      <c r="EI70" s="17"/>
      <c r="EJ70" s="17"/>
      <c r="EK70" s="17"/>
      <c r="EL70" s="17"/>
      <c r="EM70" s="17"/>
      <c r="EN70" s="17"/>
      <c r="EO70" s="17"/>
      <c r="EP70" s="17"/>
      <c r="EQ70" s="17"/>
      <c r="ER70" s="17"/>
      <c r="ES70" s="17"/>
      <c r="ET70" s="17"/>
      <c r="EU70" s="17"/>
      <c r="EV70" s="17"/>
      <c r="EW70" s="17"/>
      <c r="EX70" s="17"/>
      <c r="EY70" s="17"/>
      <c r="EZ70" s="17"/>
      <c r="FA70" s="17"/>
      <c r="FB70" s="17"/>
      <c r="FC70" s="17"/>
      <c r="FD70" s="17"/>
      <c r="FE70" s="17"/>
      <c r="FF70" s="17"/>
      <c r="FG70" s="17"/>
      <c r="FH70" s="17"/>
      <c r="FI70" s="17"/>
      <c r="FJ70" s="17"/>
      <c r="FK70" s="17"/>
      <c r="FL70" s="17"/>
      <c r="FM70" s="17"/>
      <c r="FN70" s="17"/>
      <c r="FO70" s="17"/>
      <c r="FP70" s="17"/>
      <c r="FQ70" s="17"/>
      <c r="FR70" s="17"/>
      <c r="FS70" s="17"/>
      <c r="FT70" s="17"/>
      <c r="FU70" s="17"/>
      <c r="FV70" s="17"/>
      <c r="FW70" s="17"/>
      <c r="FX70" s="17"/>
    </row>
    <row r="71" spans="1:180" ht="25.5" outlineLevel="1">
      <c r="B71" s="200"/>
      <c r="C71" s="41"/>
      <c r="D71" s="66"/>
      <c r="E71" s="66"/>
      <c r="F71" s="66"/>
      <c r="G71" s="32"/>
      <c r="H71" s="31"/>
      <c r="J71" s="99"/>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c r="DA71" s="17"/>
      <c r="DB71" s="17"/>
      <c r="DC71" s="17"/>
      <c r="DD71" s="17"/>
      <c r="DE71" s="17"/>
      <c r="DF71" s="17"/>
      <c r="DG71" s="17"/>
      <c r="DH71" s="17"/>
      <c r="DI71" s="17"/>
      <c r="DJ71" s="17"/>
      <c r="DK71" s="17"/>
      <c r="DL71" s="17"/>
      <c r="DM71" s="17"/>
      <c r="DN71" s="17"/>
      <c r="DO71" s="17"/>
      <c r="DP71" s="17"/>
      <c r="DQ71" s="17"/>
      <c r="DR71" s="17"/>
      <c r="DS71" s="17"/>
      <c r="DT71" s="17"/>
      <c r="DU71" s="17"/>
      <c r="DV71" s="17"/>
      <c r="DW71" s="17"/>
      <c r="DX71" s="17"/>
      <c r="DY71" s="17"/>
      <c r="DZ71" s="17"/>
      <c r="EA71" s="17"/>
      <c r="EB71" s="17"/>
      <c r="EC71" s="17"/>
      <c r="ED71" s="17"/>
      <c r="EE71" s="17"/>
      <c r="EF71" s="17"/>
      <c r="EG71" s="17"/>
      <c r="EH71" s="17"/>
      <c r="EI71" s="17"/>
      <c r="EJ71" s="17"/>
      <c r="EK71" s="17"/>
      <c r="EL71" s="17"/>
      <c r="EM71" s="17"/>
      <c r="EN71" s="17"/>
      <c r="EO71" s="17"/>
      <c r="EP71" s="17"/>
      <c r="EQ71" s="17"/>
      <c r="ER71" s="17"/>
      <c r="ES71" s="17"/>
      <c r="ET71" s="17"/>
      <c r="EU71" s="17"/>
      <c r="EV71" s="17"/>
      <c r="EW71" s="17"/>
      <c r="EX71" s="17"/>
      <c r="EY71" s="17"/>
      <c r="EZ71" s="17"/>
      <c r="FA71" s="17"/>
      <c r="FB71" s="17"/>
      <c r="FC71" s="17"/>
      <c r="FD71" s="17"/>
      <c r="FE71" s="17"/>
      <c r="FF71" s="17"/>
      <c r="FG71" s="17"/>
      <c r="FH71" s="17"/>
      <c r="FI71" s="17"/>
      <c r="FJ71" s="17"/>
      <c r="FK71" s="17"/>
      <c r="FL71" s="17"/>
      <c r="FM71" s="17"/>
      <c r="FN71" s="17"/>
      <c r="FO71" s="17"/>
      <c r="FP71" s="17"/>
      <c r="FQ71" s="17"/>
      <c r="FR71" s="17"/>
      <c r="FS71" s="17"/>
      <c r="FT71" s="17"/>
      <c r="FU71" s="17"/>
      <c r="FV71" s="17"/>
      <c r="FW71" s="17"/>
      <c r="FX71" s="17"/>
    </row>
    <row r="72" spans="1:180" ht="46.2" customHeight="1" outlineLevel="1">
      <c r="B72" s="200"/>
      <c r="C72" s="41" t="str" cm="1">
        <f t="array" ref="C72">_xlfn.IFS(
$D$64="Itinérante","Autres communes des autres lieux ",
$D$64="Lieu unique","Commune du lieu de déroulement de l'action",
$D$64="Plusieurs lieux",""
)</f>
        <v>Commune du lieu de déroulement de l'action</v>
      </c>
      <c r="D72" s="358"/>
      <c r="E72" s="359"/>
      <c r="F72" s="360"/>
      <c r="G72" s="32"/>
      <c r="H72" s="31"/>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c r="DA72" s="17"/>
      <c r="DB72" s="17"/>
      <c r="DC72" s="17"/>
      <c r="DD72" s="17"/>
      <c r="DE72" s="17"/>
      <c r="DF72" s="17"/>
      <c r="DG72" s="17"/>
      <c r="DH72" s="17"/>
      <c r="DI72" s="17"/>
      <c r="DJ72" s="17"/>
      <c r="DK72" s="17"/>
      <c r="DL72" s="17"/>
      <c r="DM72" s="17"/>
      <c r="DN72" s="17"/>
      <c r="DO72" s="17"/>
      <c r="DP72" s="17"/>
      <c r="DQ72" s="17"/>
      <c r="DR72" s="17"/>
      <c r="DS72" s="17"/>
      <c r="DT72" s="17"/>
      <c r="DU72" s="17"/>
      <c r="DV72" s="17"/>
      <c r="DW72" s="17"/>
      <c r="DX72" s="17"/>
      <c r="DY72" s="17"/>
      <c r="DZ72" s="17"/>
      <c r="EA72" s="17"/>
      <c r="EB72" s="17"/>
      <c r="EC72" s="17"/>
      <c r="ED72" s="17"/>
      <c r="EE72" s="17"/>
      <c r="EF72" s="17"/>
      <c r="EG72" s="17"/>
      <c r="EH72" s="17"/>
      <c r="EI72" s="17"/>
      <c r="EJ72" s="17"/>
      <c r="EK72" s="17"/>
      <c r="EL72" s="17"/>
      <c r="EM72" s="17"/>
      <c r="EN72" s="17"/>
      <c r="EO72" s="17"/>
      <c r="EP72" s="17"/>
      <c r="EQ72" s="17"/>
      <c r="ER72" s="17"/>
      <c r="ES72" s="17"/>
      <c r="ET72" s="17"/>
      <c r="EU72" s="17"/>
      <c r="EV72" s="17"/>
      <c r="EW72" s="17"/>
      <c r="EX72" s="17"/>
      <c r="EY72" s="17"/>
      <c r="EZ72" s="17"/>
      <c r="FA72" s="17"/>
      <c r="FB72" s="17"/>
      <c r="FC72" s="17"/>
      <c r="FD72" s="17"/>
      <c r="FE72" s="17"/>
      <c r="FF72" s="17"/>
      <c r="FG72" s="17"/>
      <c r="FH72" s="17"/>
      <c r="FI72" s="17"/>
      <c r="FJ72" s="17"/>
      <c r="FK72" s="17"/>
      <c r="FL72" s="17"/>
      <c r="FM72" s="17"/>
      <c r="FN72" s="17"/>
      <c r="FO72" s="17"/>
      <c r="FP72" s="17"/>
      <c r="FQ72" s="17"/>
      <c r="FR72" s="17"/>
      <c r="FS72" s="17"/>
      <c r="FT72" s="17"/>
      <c r="FU72" s="17"/>
      <c r="FV72" s="17"/>
      <c r="FW72" s="17"/>
      <c r="FX72" s="17"/>
    </row>
    <row r="73" spans="1:180" ht="25.5" outlineLevel="1">
      <c r="B73" s="200"/>
      <c r="C73" s="41"/>
      <c r="D73" s="32"/>
      <c r="E73" s="32"/>
      <c r="F73" s="32"/>
      <c r="G73" s="32"/>
      <c r="H73" s="31"/>
      <c r="J73" s="99"/>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c r="DA73" s="17"/>
      <c r="DB73" s="17"/>
      <c r="DC73" s="17"/>
      <c r="DD73" s="17"/>
      <c r="DE73" s="17"/>
      <c r="DF73" s="17"/>
      <c r="DG73" s="17"/>
      <c r="DH73" s="17"/>
      <c r="DI73" s="17"/>
      <c r="DJ73" s="17"/>
      <c r="DK73" s="17"/>
      <c r="DL73" s="17"/>
      <c r="DM73" s="17"/>
      <c r="DN73" s="17"/>
      <c r="DO73" s="17"/>
      <c r="DP73" s="17"/>
      <c r="DQ73" s="17"/>
      <c r="DR73" s="17"/>
      <c r="DS73" s="17"/>
      <c r="DT73" s="17"/>
      <c r="DU73" s="17"/>
      <c r="DV73" s="17"/>
      <c r="DW73" s="17"/>
      <c r="DX73" s="17"/>
      <c r="DY73" s="17"/>
      <c r="DZ73" s="17"/>
      <c r="EA73" s="17"/>
      <c r="EB73" s="17"/>
      <c r="EC73" s="17"/>
      <c r="ED73" s="17"/>
      <c r="EE73" s="17"/>
      <c r="EF73" s="17"/>
      <c r="EG73" s="17"/>
      <c r="EH73" s="17"/>
      <c r="EI73" s="17"/>
      <c r="EJ73" s="17"/>
      <c r="EK73" s="17"/>
      <c r="EL73" s="17"/>
      <c r="EM73" s="17"/>
      <c r="EN73" s="17"/>
      <c r="EO73" s="17"/>
      <c r="EP73" s="17"/>
      <c r="EQ73" s="17"/>
      <c r="ER73" s="17"/>
      <c r="ES73" s="17"/>
      <c r="ET73" s="17"/>
      <c r="EU73" s="17"/>
      <c r="EV73" s="17"/>
      <c r="EW73" s="17"/>
      <c r="EX73" s="17"/>
      <c r="EY73" s="17"/>
      <c r="EZ73" s="17"/>
      <c r="FA73" s="17"/>
      <c r="FB73" s="17"/>
      <c r="FC73" s="17"/>
      <c r="FD73" s="17"/>
      <c r="FE73" s="17"/>
      <c r="FF73" s="17"/>
      <c r="FG73" s="17"/>
      <c r="FH73" s="17"/>
      <c r="FI73" s="17"/>
      <c r="FJ73" s="17"/>
      <c r="FK73" s="17"/>
      <c r="FL73" s="17"/>
      <c r="FM73" s="17"/>
      <c r="FN73" s="17"/>
      <c r="FO73" s="17"/>
      <c r="FP73" s="17"/>
      <c r="FQ73" s="17"/>
      <c r="FR73" s="17"/>
      <c r="FS73" s="17"/>
      <c r="FT73" s="17"/>
      <c r="FU73" s="17"/>
      <c r="FV73" s="17"/>
      <c r="FW73" s="17"/>
      <c r="FX73" s="17"/>
    </row>
    <row r="74" spans="1:180" ht="25.5" outlineLevel="1">
      <c r="B74" s="200"/>
      <c r="C74" s="41"/>
      <c r="D74" s="32"/>
      <c r="E74" s="32"/>
      <c r="F74" s="32"/>
      <c r="G74" s="32"/>
      <c r="H74" s="31"/>
      <c r="J74" s="99"/>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c r="DA74" s="17"/>
      <c r="DB74" s="17"/>
      <c r="DC74" s="17"/>
      <c r="DD74" s="17"/>
      <c r="DE74" s="17"/>
      <c r="DF74" s="17"/>
      <c r="DG74" s="17"/>
      <c r="DH74" s="17"/>
      <c r="DI74" s="17"/>
      <c r="DJ74" s="17"/>
      <c r="DK74" s="17"/>
      <c r="DL74" s="17"/>
      <c r="DM74" s="17"/>
      <c r="DN74" s="17"/>
      <c r="DO74" s="17"/>
      <c r="DP74" s="17"/>
      <c r="DQ74" s="17"/>
      <c r="DR74" s="17"/>
      <c r="DS74" s="17"/>
      <c r="DT74" s="17"/>
      <c r="DU74" s="17"/>
      <c r="DV74" s="17"/>
      <c r="DW74" s="17"/>
      <c r="DX74" s="17"/>
      <c r="DY74" s="17"/>
      <c r="DZ74" s="17"/>
      <c r="EA74" s="17"/>
      <c r="EB74" s="17"/>
      <c r="EC74" s="17"/>
      <c r="ED74" s="17"/>
      <c r="EE74" s="17"/>
      <c r="EF74" s="17"/>
      <c r="EG74" s="17"/>
      <c r="EH74" s="17"/>
      <c r="EI74" s="17"/>
      <c r="EJ74" s="17"/>
      <c r="EK74" s="17"/>
      <c r="EL74" s="17"/>
      <c r="EM74" s="17"/>
      <c r="EN74" s="17"/>
      <c r="EO74" s="17"/>
      <c r="EP74" s="17"/>
      <c r="EQ74" s="17"/>
      <c r="ER74" s="17"/>
      <c r="ES74" s="17"/>
      <c r="ET74" s="17"/>
      <c r="EU74" s="17"/>
      <c r="EV74" s="17"/>
      <c r="EW74" s="17"/>
      <c r="EX74" s="17"/>
      <c r="EY74" s="17"/>
      <c r="EZ74" s="17"/>
      <c r="FA74" s="17"/>
      <c r="FB74" s="17"/>
      <c r="FC74" s="17"/>
      <c r="FD74" s="17"/>
      <c r="FE74" s="17"/>
      <c r="FF74" s="17"/>
      <c r="FG74" s="17"/>
      <c r="FH74" s="17"/>
      <c r="FI74" s="17"/>
      <c r="FJ74" s="17"/>
      <c r="FK74" s="17"/>
      <c r="FL74" s="17"/>
      <c r="FM74" s="17"/>
      <c r="FN74" s="17"/>
      <c r="FO74" s="17"/>
      <c r="FP74" s="17"/>
      <c r="FQ74" s="17"/>
      <c r="FR74" s="17"/>
      <c r="FS74" s="17"/>
      <c r="FT74" s="17"/>
      <c r="FU74" s="17"/>
      <c r="FV74" s="17"/>
      <c r="FW74" s="17"/>
      <c r="FX74" s="17"/>
    </row>
    <row r="75" spans="1:180" ht="25.5">
      <c r="J75" s="99"/>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c r="DA75" s="17"/>
      <c r="DB75" s="17"/>
      <c r="DC75" s="17"/>
      <c r="DD75" s="17"/>
      <c r="DE75" s="17"/>
      <c r="DF75" s="17"/>
      <c r="DG75" s="17"/>
      <c r="DH75" s="17"/>
      <c r="DI75" s="17"/>
      <c r="DJ75" s="17"/>
      <c r="DK75" s="17"/>
      <c r="DL75" s="17"/>
      <c r="DM75" s="17"/>
      <c r="DN75" s="17"/>
      <c r="DO75" s="17"/>
      <c r="DP75" s="17"/>
      <c r="DQ75" s="17"/>
      <c r="DR75" s="17"/>
      <c r="DS75" s="17"/>
      <c r="DT75" s="17"/>
      <c r="DU75" s="17"/>
      <c r="DV75" s="17"/>
      <c r="DW75" s="17"/>
      <c r="DX75" s="17"/>
      <c r="DY75" s="17"/>
      <c r="DZ75" s="17"/>
      <c r="EA75" s="17"/>
      <c r="EB75" s="17"/>
      <c r="EC75" s="17"/>
      <c r="ED75" s="17"/>
      <c r="EE75" s="17"/>
      <c r="EF75" s="17"/>
      <c r="EG75" s="17"/>
      <c r="EH75" s="17"/>
      <c r="EI75" s="17"/>
      <c r="EJ75" s="17"/>
      <c r="EK75" s="17"/>
      <c r="EL75" s="17"/>
      <c r="EM75" s="17"/>
      <c r="EN75" s="17"/>
      <c r="EO75" s="17"/>
      <c r="EP75" s="17"/>
      <c r="EQ75" s="17"/>
      <c r="ER75" s="17"/>
      <c r="ES75" s="17"/>
      <c r="ET75" s="17"/>
      <c r="EU75" s="17"/>
      <c r="EV75" s="17"/>
      <c r="EW75" s="17"/>
      <c r="EX75" s="17"/>
      <c r="EY75" s="17"/>
      <c r="EZ75" s="17"/>
      <c r="FA75" s="17"/>
      <c r="FB75" s="17"/>
      <c r="FC75" s="17"/>
      <c r="FD75" s="17"/>
      <c r="FE75" s="17"/>
      <c r="FF75" s="17"/>
      <c r="FG75" s="17"/>
      <c r="FH75" s="17"/>
      <c r="FI75" s="17"/>
      <c r="FJ75" s="17"/>
      <c r="FK75" s="17"/>
      <c r="FL75" s="17"/>
      <c r="FM75" s="17"/>
      <c r="FN75" s="17"/>
      <c r="FO75" s="17"/>
      <c r="FP75" s="17"/>
      <c r="FQ75" s="17"/>
      <c r="FR75" s="17"/>
      <c r="FS75" s="17"/>
      <c r="FT75" s="17"/>
      <c r="FU75" s="17"/>
      <c r="FV75" s="17"/>
      <c r="FW75" s="17"/>
      <c r="FX75" s="17"/>
    </row>
    <row r="76" spans="1:180" s="34" customFormat="1" ht="30" customHeight="1">
      <c r="A76" s="17"/>
      <c r="B76" s="318" t="s">
        <v>54</v>
      </c>
      <c r="C76" s="318"/>
      <c r="D76" s="44"/>
      <c r="E76" s="44"/>
      <c r="F76" s="44"/>
      <c r="G76" s="44"/>
      <c r="H76" s="44"/>
      <c r="I76" s="44"/>
      <c r="J76" s="99"/>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c r="DA76" s="17"/>
      <c r="DB76" s="17"/>
      <c r="DC76" s="17"/>
      <c r="DD76" s="17"/>
      <c r="DE76" s="17"/>
      <c r="DF76" s="17"/>
      <c r="DG76" s="17"/>
      <c r="DH76" s="17"/>
      <c r="DI76" s="17"/>
      <c r="DJ76" s="17"/>
      <c r="DK76" s="17"/>
      <c r="DL76" s="17"/>
      <c r="DM76" s="17"/>
      <c r="DN76" s="17"/>
      <c r="DO76" s="17"/>
      <c r="DP76" s="17"/>
      <c r="DQ76" s="17"/>
      <c r="DR76" s="17"/>
      <c r="DS76" s="17"/>
      <c r="DT76" s="17"/>
      <c r="DU76" s="17"/>
      <c r="DV76" s="17"/>
      <c r="DW76" s="17"/>
      <c r="DX76" s="17"/>
      <c r="DY76" s="17"/>
      <c r="DZ76" s="17"/>
      <c r="EA76" s="17"/>
      <c r="EB76" s="17"/>
      <c r="EC76" s="17"/>
      <c r="ED76" s="17"/>
      <c r="EE76" s="17"/>
      <c r="EF76" s="17"/>
      <c r="EG76" s="17"/>
      <c r="EH76" s="17"/>
      <c r="EI76" s="17"/>
      <c r="EJ76" s="17"/>
      <c r="EK76" s="17"/>
      <c r="EL76" s="17"/>
      <c r="EM76" s="17"/>
      <c r="EN76" s="17"/>
      <c r="EO76" s="17"/>
      <c r="EP76" s="17"/>
      <c r="EQ76" s="17"/>
      <c r="ER76" s="17"/>
      <c r="ES76" s="17"/>
      <c r="ET76" s="17"/>
      <c r="EU76" s="17"/>
      <c r="EV76" s="17"/>
      <c r="EW76" s="17"/>
      <c r="EX76" s="17"/>
      <c r="EY76" s="17"/>
      <c r="EZ76" s="17"/>
      <c r="FA76" s="17"/>
      <c r="FB76" s="17"/>
      <c r="FC76" s="17"/>
      <c r="FD76" s="17"/>
      <c r="FE76" s="17"/>
      <c r="FF76" s="17"/>
      <c r="FG76" s="17"/>
      <c r="FH76" s="17"/>
      <c r="FI76" s="17"/>
      <c r="FJ76" s="17"/>
      <c r="FK76" s="17"/>
      <c r="FL76" s="17"/>
      <c r="FM76" s="17"/>
      <c r="FN76" s="17"/>
      <c r="FO76" s="17"/>
      <c r="FP76" s="17"/>
      <c r="FQ76" s="17"/>
      <c r="FR76" s="17"/>
      <c r="FS76" s="17"/>
      <c r="FT76" s="17"/>
      <c r="FU76" s="17"/>
      <c r="FV76" s="17"/>
      <c r="FW76" s="17"/>
      <c r="FX76" s="17"/>
    </row>
    <row r="77" spans="1:180" ht="35.4" hidden="1" customHeight="1" outlineLevel="1">
      <c r="B77" s="198"/>
      <c r="C77" s="144" t="s">
        <v>55</v>
      </c>
      <c r="D77" s="32"/>
      <c r="E77" s="32"/>
      <c r="F77" s="32"/>
      <c r="G77" s="32"/>
      <c r="H77" s="32"/>
      <c r="J77" s="99"/>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c r="DA77" s="17"/>
      <c r="DB77" s="17"/>
      <c r="DC77" s="17"/>
      <c r="DD77" s="17"/>
      <c r="DE77" s="17"/>
      <c r="DF77" s="17"/>
      <c r="DG77" s="17"/>
      <c r="DH77" s="17"/>
      <c r="DI77" s="17"/>
      <c r="DJ77" s="17"/>
      <c r="DK77" s="17"/>
      <c r="DL77" s="17"/>
      <c r="DM77" s="17"/>
      <c r="DN77" s="17"/>
      <c r="DO77" s="17"/>
      <c r="DP77" s="17"/>
      <c r="DQ77" s="17"/>
      <c r="DR77" s="17"/>
      <c r="DS77" s="17"/>
      <c r="DT77" s="17"/>
      <c r="DU77" s="17"/>
      <c r="DV77" s="17"/>
      <c r="DW77" s="17"/>
      <c r="DX77" s="17"/>
      <c r="DY77" s="17"/>
      <c r="DZ77" s="17"/>
      <c r="EA77" s="17"/>
      <c r="EB77" s="17"/>
      <c r="EC77" s="17"/>
      <c r="ED77" s="17"/>
      <c r="EE77" s="17"/>
      <c r="EF77" s="17"/>
      <c r="EG77" s="17"/>
      <c r="EH77" s="17"/>
      <c r="EI77" s="17"/>
      <c r="EJ77" s="17"/>
      <c r="EK77" s="17"/>
      <c r="EL77" s="17"/>
      <c r="EM77" s="17"/>
      <c r="EN77" s="17"/>
      <c r="EO77" s="17"/>
      <c r="EP77" s="17"/>
      <c r="EQ77" s="17"/>
      <c r="ER77" s="17"/>
      <c r="ES77" s="17"/>
      <c r="ET77" s="17"/>
      <c r="EU77" s="17"/>
      <c r="EV77" s="17"/>
      <c r="EW77" s="17"/>
      <c r="EX77" s="17"/>
      <c r="EY77" s="17"/>
      <c r="EZ77" s="17"/>
      <c r="FA77" s="17"/>
      <c r="FB77" s="17"/>
      <c r="FC77" s="17"/>
      <c r="FD77" s="17"/>
      <c r="FE77" s="17"/>
      <c r="FF77" s="17"/>
      <c r="FG77" s="17"/>
      <c r="FH77" s="17"/>
      <c r="FI77" s="17"/>
      <c r="FJ77" s="17"/>
      <c r="FK77" s="17"/>
      <c r="FL77" s="17"/>
      <c r="FM77" s="17"/>
      <c r="FN77" s="17"/>
      <c r="FO77" s="17"/>
      <c r="FP77" s="17"/>
      <c r="FQ77" s="17"/>
      <c r="FR77" s="17"/>
      <c r="FS77" s="17"/>
      <c r="FT77" s="17"/>
      <c r="FU77" s="17"/>
      <c r="FV77" s="17"/>
      <c r="FW77" s="17"/>
      <c r="FX77" s="17"/>
    </row>
    <row r="78" spans="1:180" ht="25.5" hidden="1" outlineLevel="1">
      <c r="B78" s="199"/>
      <c r="C78" s="32"/>
      <c r="D78" s="32"/>
      <c r="E78" s="32"/>
      <c r="F78" s="32"/>
      <c r="G78" s="32"/>
      <c r="H78" s="32"/>
      <c r="J78" s="99"/>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c r="DA78" s="17"/>
      <c r="DB78" s="17"/>
      <c r="DC78" s="17"/>
      <c r="DD78" s="17"/>
      <c r="DE78" s="17"/>
      <c r="DF78" s="17"/>
      <c r="DG78" s="17"/>
      <c r="DH78" s="17"/>
      <c r="DI78" s="17"/>
      <c r="DJ78" s="17"/>
      <c r="DK78" s="17"/>
      <c r="DL78" s="17"/>
      <c r="DM78" s="17"/>
      <c r="DN78" s="17"/>
      <c r="DO78" s="17"/>
      <c r="DP78" s="17"/>
      <c r="DQ78" s="17"/>
      <c r="DR78" s="17"/>
      <c r="DS78" s="17"/>
      <c r="DT78" s="17"/>
      <c r="DU78" s="17"/>
      <c r="DV78" s="17"/>
      <c r="DW78" s="17"/>
      <c r="DX78" s="17"/>
      <c r="DY78" s="17"/>
      <c r="DZ78" s="17"/>
      <c r="EA78" s="17"/>
      <c r="EB78" s="17"/>
      <c r="EC78" s="17"/>
      <c r="ED78" s="17"/>
      <c r="EE78" s="17"/>
      <c r="EF78" s="17"/>
      <c r="EG78" s="17"/>
      <c r="EH78" s="17"/>
      <c r="EI78" s="17"/>
      <c r="EJ78" s="17"/>
      <c r="EK78" s="17"/>
      <c r="EL78" s="17"/>
      <c r="EM78" s="17"/>
      <c r="EN78" s="17"/>
      <c r="EO78" s="17"/>
      <c r="EP78" s="17"/>
      <c r="EQ78" s="17"/>
      <c r="ER78" s="17"/>
      <c r="ES78" s="17"/>
      <c r="ET78" s="17"/>
      <c r="EU78" s="17"/>
      <c r="EV78" s="17"/>
      <c r="EW78" s="17"/>
      <c r="EX78" s="17"/>
      <c r="EY78" s="17"/>
      <c r="EZ78" s="17"/>
      <c r="FA78" s="17"/>
      <c r="FB78" s="17"/>
      <c r="FC78" s="17"/>
      <c r="FD78" s="17"/>
      <c r="FE78" s="17"/>
      <c r="FF78" s="17"/>
      <c r="FG78" s="17"/>
      <c r="FH78" s="17"/>
      <c r="FI78" s="17"/>
      <c r="FJ78" s="17"/>
      <c r="FK78" s="17"/>
      <c r="FL78" s="17"/>
      <c r="FM78" s="17"/>
      <c r="FN78" s="17"/>
      <c r="FO78" s="17"/>
      <c r="FP78" s="17"/>
      <c r="FQ78" s="17"/>
      <c r="FR78" s="17"/>
      <c r="FS78" s="17"/>
      <c r="FT78" s="17"/>
      <c r="FU78" s="17"/>
      <c r="FV78" s="17"/>
      <c r="FW78" s="17"/>
      <c r="FX78" s="17"/>
    </row>
    <row r="79" spans="1:180" ht="49.95" hidden="1" customHeight="1" outlineLevel="1">
      <c r="B79" s="199"/>
      <c r="C79" s="41" t="s">
        <v>56</v>
      </c>
      <c r="D79" s="361"/>
      <c r="E79" s="362"/>
      <c r="F79" s="363"/>
      <c r="G79" s="32"/>
      <c r="H79" s="32"/>
      <c r="J79" s="99" t="s">
        <v>16</v>
      </c>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c r="DA79" s="17"/>
      <c r="DB79" s="17"/>
      <c r="DC79" s="17"/>
      <c r="DD79" s="17"/>
      <c r="DE79" s="17"/>
      <c r="DF79" s="17"/>
      <c r="DG79" s="17"/>
      <c r="DH79" s="17"/>
      <c r="DI79" s="17"/>
      <c r="DJ79" s="17"/>
      <c r="DK79" s="17"/>
      <c r="DL79" s="17"/>
      <c r="DM79" s="17"/>
      <c r="DN79" s="17"/>
      <c r="DO79" s="17"/>
      <c r="DP79" s="17"/>
      <c r="DQ79" s="17"/>
      <c r="DR79" s="17"/>
      <c r="DS79" s="17"/>
      <c r="DT79" s="17"/>
      <c r="DU79" s="17"/>
      <c r="DV79" s="17"/>
      <c r="DW79" s="17"/>
      <c r="DX79" s="17"/>
      <c r="DY79" s="17"/>
      <c r="DZ79" s="17"/>
      <c r="EA79" s="17"/>
      <c r="EB79" s="17"/>
      <c r="EC79" s="17"/>
      <c r="ED79" s="17"/>
      <c r="EE79" s="17"/>
      <c r="EF79" s="17"/>
      <c r="EG79" s="17"/>
      <c r="EH79" s="17"/>
      <c r="EI79" s="17"/>
      <c r="EJ79" s="17"/>
      <c r="EK79" s="17"/>
      <c r="EL79" s="17"/>
      <c r="EM79" s="17"/>
      <c r="EN79" s="17"/>
      <c r="EO79" s="17"/>
      <c r="EP79" s="17"/>
      <c r="EQ79" s="17"/>
      <c r="ER79" s="17"/>
      <c r="ES79" s="17"/>
      <c r="ET79" s="17"/>
      <c r="EU79" s="17"/>
      <c r="EV79" s="17"/>
      <c r="EW79" s="17"/>
      <c r="EX79" s="17"/>
      <c r="EY79" s="17"/>
      <c r="EZ79" s="17"/>
      <c r="FA79" s="17"/>
      <c r="FB79" s="17"/>
      <c r="FC79" s="17"/>
      <c r="FD79" s="17"/>
      <c r="FE79" s="17"/>
      <c r="FF79" s="17"/>
      <c r="FG79" s="17"/>
      <c r="FH79" s="17"/>
      <c r="FI79" s="17"/>
      <c r="FJ79" s="17"/>
      <c r="FK79" s="17"/>
      <c r="FL79" s="17"/>
      <c r="FM79" s="17"/>
      <c r="FN79" s="17"/>
      <c r="FO79" s="17"/>
      <c r="FP79" s="17"/>
      <c r="FQ79" s="17"/>
      <c r="FR79" s="17"/>
      <c r="FS79" s="17"/>
      <c r="FT79" s="17"/>
      <c r="FU79" s="17"/>
      <c r="FV79" s="17"/>
      <c r="FW79" s="17"/>
      <c r="FX79" s="17"/>
    </row>
    <row r="80" spans="1:180" ht="25.5" hidden="1" outlineLevel="1">
      <c r="B80" s="199"/>
      <c r="C80" s="32"/>
      <c r="D80" s="32"/>
      <c r="E80" s="32"/>
      <c r="F80" s="32"/>
      <c r="G80" s="32"/>
      <c r="H80" s="32"/>
      <c r="J80" s="99"/>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c r="DA80" s="17"/>
      <c r="DB80" s="17"/>
      <c r="DC80" s="17"/>
      <c r="DD80" s="17"/>
      <c r="DE80" s="17"/>
      <c r="DF80" s="17"/>
      <c r="DG80" s="17"/>
      <c r="DH80" s="17"/>
      <c r="DI80" s="17"/>
      <c r="DJ80" s="17"/>
      <c r="DK80" s="17"/>
      <c r="DL80" s="17"/>
      <c r="DM80" s="17"/>
      <c r="DN80" s="17"/>
      <c r="DO80" s="17"/>
      <c r="DP80" s="17"/>
      <c r="DQ80" s="17"/>
      <c r="DR80" s="17"/>
      <c r="DS80" s="17"/>
      <c r="DT80" s="17"/>
      <c r="DU80" s="17"/>
      <c r="DV80" s="17"/>
      <c r="DW80" s="17"/>
      <c r="DX80" s="17"/>
      <c r="DY80" s="17"/>
      <c r="DZ80" s="17"/>
      <c r="EA80" s="17"/>
      <c r="EB80" s="17"/>
      <c r="EC80" s="17"/>
      <c r="ED80" s="17"/>
      <c r="EE80" s="17"/>
      <c r="EF80" s="17"/>
      <c r="EG80" s="17"/>
      <c r="EH80" s="17"/>
      <c r="EI80" s="17"/>
      <c r="EJ80" s="17"/>
      <c r="EK80" s="17"/>
      <c r="EL80" s="17"/>
      <c r="EM80" s="17"/>
      <c r="EN80" s="17"/>
      <c r="EO80" s="17"/>
      <c r="EP80" s="17"/>
      <c r="EQ80" s="17"/>
      <c r="ER80" s="17"/>
      <c r="ES80" s="17"/>
      <c r="ET80" s="17"/>
      <c r="EU80" s="17"/>
      <c r="EV80" s="17"/>
      <c r="EW80" s="17"/>
      <c r="EX80" s="17"/>
      <c r="EY80" s="17"/>
      <c r="EZ80" s="17"/>
      <c r="FA80" s="17"/>
      <c r="FB80" s="17"/>
      <c r="FC80" s="17"/>
      <c r="FD80" s="17"/>
      <c r="FE80" s="17"/>
      <c r="FF80" s="17"/>
      <c r="FG80" s="17"/>
      <c r="FH80" s="17"/>
      <c r="FI80" s="17"/>
      <c r="FJ80" s="17"/>
      <c r="FK80" s="17"/>
      <c r="FL80" s="17"/>
      <c r="FM80" s="17"/>
      <c r="FN80" s="17"/>
      <c r="FO80" s="17"/>
      <c r="FP80" s="17"/>
      <c r="FQ80" s="17"/>
      <c r="FR80" s="17"/>
      <c r="FS80" s="17"/>
      <c r="FT80" s="17"/>
      <c r="FU80" s="17"/>
      <c r="FV80" s="17"/>
      <c r="FW80" s="17"/>
      <c r="FX80" s="17"/>
    </row>
    <row r="81" spans="2:180" ht="49.95" hidden="1" customHeight="1" outlineLevel="1">
      <c r="B81" s="199"/>
      <c r="C81" s="41" t="s">
        <v>57</v>
      </c>
      <c r="D81" s="77" t="s">
        <v>30</v>
      </c>
      <c r="E81" s="32"/>
      <c r="F81" s="32"/>
      <c r="G81" s="32"/>
      <c r="J81" s="99"/>
      <c r="K81" s="17"/>
      <c r="L81" s="17"/>
      <c r="M81" s="17"/>
      <c r="N81" s="17"/>
      <c r="O81" s="17"/>
      <c r="P81" s="17" t="s">
        <v>58</v>
      </c>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c r="DA81" s="17"/>
      <c r="DB81" s="17"/>
      <c r="DC81" s="17"/>
      <c r="DD81" s="17"/>
      <c r="DE81" s="17"/>
      <c r="DF81" s="17"/>
      <c r="DG81" s="17"/>
      <c r="DH81" s="17"/>
      <c r="DI81" s="17"/>
      <c r="DJ81" s="17"/>
      <c r="DK81" s="17"/>
      <c r="DL81" s="17"/>
      <c r="DM81" s="17"/>
      <c r="DN81" s="17"/>
      <c r="DO81" s="17"/>
      <c r="DP81" s="17"/>
      <c r="DQ81" s="17"/>
      <c r="DR81" s="17"/>
      <c r="DS81" s="17"/>
      <c r="DT81" s="17"/>
      <c r="DU81" s="17"/>
      <c r="DV81" s="17"/>
      <c r="DW81" s="17"/>
      <c r="DX81" s="17"/>
      <c r="DY81" s="17"/>
      <c r="DZ81" s="17"/>
      <c r="EA81" s="17"/>
      <c r="EB81" s="17"/>
      <c r="EC81" s="17"/>
      <c r="ED81" s="17"/>
      <c r="EE81" s="17"/>
      <c r="EF81" s="17"/>
      <c r="EG81" s="17"/>
      <c r="EH81" s="17"/>
      <c r="EI81" s="17"/>
      <c r="EJ81" s="17"/>
      <c r="EK81" s="17"/>
      <c r="EL81" s="17"/>
      <c r="EM81" s="17"/>
      <c r="EN81" s="17"/>
      <c r="EO81" s="17"/>
      <c r="EP81" s="17"/>
      <c r="EQ81" s="17"/>
      <c r="ER81" s="17"/>
      <c r="ES81" s="17"/>
      <c r="ET81" s="17"/>
      <c r="EU81" s="17"/>
      <c r="EV81" s="17"/>
      <c r="EW81" s="17"/>
      <c r="EX81" s="17"/>
      <c r="EY81" s="17"/>
      <c r="EZ81" s="17"/>
      <c r="FA81" s="17"/>
      <c r="FB81" s="17"/>
      <c r="FC81" s="17"/>
      <c r="FD81" s="17"/>
      <c r="FE81" s="17"/>
      <c r="FF81" s="17"/>
      <c r="FG81" s="17"/>
      <c r="FH81" s="17"/>
      <c r="FI81" s="17"/>
      <c r="FJ81" s="17"/>
      <c r="FK81" s="17"/>
      <c r="FL81" s="17"/>
      <c r="FM81" s="17"/>
      <c r="FN81" s="17"/>
      <c r="FO81" s="17"/>
      <c r="FP81" s="17"/>
      <c r="FQ81" s="17"/>
      <c r="FR81" s="17"/>
      <c r="FS81" s="17"/>
      <c r="FT81" s="17"/>
      <c r="FU81" s="17"/>
      <c r="FV81" s="17"/>
      <c r="FW81" s="17"/>
      <c r="FX81" s="17"/>
    </row>
    <row r="82" spans="2:180" ht="25.5" hidden="1" outlineLevel="1">
      <c r="B82" s="199"/>
      <c r="C82" s="32"/>
      <c r="D82" s="32"/>
      <c r="E82" s="32"/>
      <c r="F82" s="32"/>
      <c r="G82" s="32"/>
      <c r="H82" s="32"/>
      <c r="J82" s="99"/>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c r="DA82" s="17"/>
      <c r="DB82" s="17"/>
      <c r="DC82" s="17"/>
      <c r="DD82" s="17"/>
      <c r="DE82" s="17"/>
      <c r="DF82" s="17"/>
      <c r="DG82" s="17"/>
      <c r="DH82" s="17"/>
      <c r="DI82" s="17"/>
      <c r="DJ82" s="17"/>
      <c r="DK82" s="17"/>
      <c r="DL82" s="17"/>
      <c r="DM82" s="17"/>
      <c r="DN82" s="17"/>
      <c r="DO82" s="17"/>
      <c r="DP82" s="17"/>
      <c r="DQ82" s="17"/>
      <c r="DR82" s="17"/>
      <c r="DS82" s="17"/>
      <c r="DT82" s="17"/>
      <c r="DU82" s="17"/>
      <c r="DV82" s="17"/>
      <c r="DW82" s="17"/>
      <c r="DX82" s="17"/>
      <c r="DY82" s="17"/>
      <c r="DZ82" s="17"/>
      <c r="EA82" s="17"/>
      <c r="EB82" s="17"/>
      <c r="EC82" s="17"/>
      <c r="ED82" s="17"/>
      <c r="EE82" s="17"/>
      <c r="EF82" s="17"/>
      <c r="EG82" s="17"/>
      <c r="EH82" s="17"/>
      <c r="EI82" s="17"/>
      <c r="EJ82" s="17"/>
      <c r="EK82" s="17"/>
      <c r="EL82" s="17"/>
      <c r="EM82" s="17"/>
      <c r="EN82" s="17"/>
      <c r="EO82" s="17"/>
      <c r="EP82" s="17"/>
      <c r="EQ82" s="17"/>
      <c r="ER82" s="17"/>
      <c r="ES82" s="17"/>
      <c r="ET82" s="17"/>
      <c r="EU82" s="17"/>
      <c r="EV82" s="17"/>
      <c r="EW82" s="17"/>
      <c r="EX82" s="17"/>
      <c r="EY82" s="17"/>
      <c r="EZ82" s="17"/>
      <c r="FA82" s="17"/>
      <c r="FB82" s="17"/>
      <c r="FC82" s="17"/>
      <c r="FD82" s="17"/>
      <c r="FE82" s="17"/>
      <c r="FF82" s="17"/>
      <c r="FG82" s="17"/>
      <c r="FH82" s="17"/>
      <c r="FI82" s="17"/>
      <c r="FJ82" s="17"/>
      <c r="FK82" s="17"/>
      <c r="FL82" s="17"/>
      <c r="FM82" s="17"/>
      <c r="FN82" s="17"/>
      <c r="FO82" s="17"/>
      <c r="FP82" s="17"/>
      <c r="FQ82" s="17"/>
      <c r="FR82" s="17"/>
      <c r="FS82" s="17"/>
      <c r="FT82" s="17"/>
      <c r="FU82" s="17"/>
      <c r="FV82" s="17"/>
      <c r="FW82" s="17"/>
      <c r="FX82" s="17"/>
    </row>
    <row r="83" spans="2:180" ht="49.95" hidden="1" customHeight="1" outlineLevel="1">
      <c r="B83" s="199"/>
      <c r="C83" s="41" t="str">
        <f>IF(D81="Oui","Si oui, lequel ?"," ")</f>
        <v>Si oui, lequel ?</v>
      </c>
      <c r="D83" s="121"/>
      <c r="E83" s="32"/>
      <c r="F83" s="32"/>
      <c r="G83" s="32"/>
      <c r="H83" s="32"/>
      <c r="J83" s="99" t="s">
        <v>59</v>
      </c>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17"/>
      <c r="DE83" s="17"/>
      <c r="DF83" s="17"/>
      <c r="DG83" s="17"/>
      <c r="DH83" s="17"/>
      <c r="DI83" s="17"/>
      <c r="DJ83" s="17"/>
      <c r="DK83" s="17"/>
      <c r="DL83" s="17"/>
      <c r="DM83" s="17"/>
      <c r="DN83" s="17"/>
      <c r="DO83" s="17"/>
      <c r="DP83" s="17"/>
      <c r="DQ83" s="17"/>
      <c r="DR83" s="17"/>
      <c r="DS83" s="17"/>
      <c r="DT83" s="17"/>
      <c r="DU83" s="17"/>
      <c r="DV83" s="17"/>
      <c r="DW83" s="17"/>
      <c r="DX83" s="17"/>
      <c r="DY83" s="17"/>
      <c r="DZ83" s="17"/>
      <c r="EA83" s="17"/>
      <c r="EB83" s="17"/>
      <c r="EC83" s="17"/>
      <c r="ED83" s="17"/>
      <c r="EE83" s="17"/>
      <c r="EF83" s="17"/>
      <c r="EG83" s="17"/>
      <c r="EH83" s="17"/>
      <c r="EI83" s="17"/>
      <c r="EJ83" s="17"/>
      <c r="EK83" s="17"/>
      <c r="EL83" s="17"/>
      <c r="EM83" s="17"/>
      <c r="EN83" s="17"/>
      <c r="EO83" s="17"/>
      <c r="EP83" s="17"/>
      <c r="EQ83" s="17"/>
      <c r="ER83" s="17"/>
      <c r="ES83" s="17"/>
      <c r="ET83" s="17"/>
      <c r="EU83" s="17"/>
      <c r="EV83" s="17"/>
      <c r="EW83" s="17"/>
      <c r="EX83" s="17"/>
      <c r="EY83" s="17"/>
      <c r="EZ83" s="17"/>
      <c r="FA83" s="17"/>
      <c r="FB83" s="17"/>
      <c r="FC83" s="17"/>
      <c r="FD83" s="17"/>
      <c r="FE83" s="17"/>
      <c r="FF83" s="17"/>
      <c r="FG83" s="17"/>
      <c r="FH83" s="17"/>
      <c r="FI83" s="17"/>
      <c r="FJ83" s="17"/>
      <c r="FK83" s="17"/>
      <c r="FL83" s="17"/>
      <c r="FM83" s="17"/>
      <c r="FN83" s="17"/>
      <c r="FO83" s="17"/>
      <c r="FP83" s="17"/>
      <c r="FQ83" s="17"/>
      <c r="FR83" s="17"/>
      <c r="FS83" s="17"/>
      <c r="FT83" s="17"/>
      <c r="FU83" s="17"/>
      <c r="FV83" s="17"/>
      <c r="FW83" s="17"/>
      <c r="FX83" s="17"/>
    </row>
    <row r="84" spans="2:180" ht="26.25" hidden="1" outlineLevel="1" thickBot="1">
      <c r="B84" s="199"/>
      <c r="C84" s="32"/>
      <c r="D84" s="32"/>
      <c r="E84" s="32"/>
      <c r="F84" s="32"/>
      <c r="G84" s="32"/>
      <c r="H84" s="32"/>
      <c r="J84" s="99"/>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c r="DA84" s="17"/>
      <c r="DB84" s="17"/>
      <c r="DC84" s="17"/>
      <c r="DD84" s="17"/>
      <c r="DE84" s="17"/>
      <c r="DF84" s="17"/>
      <c r="DG84" s="17"/>
      <c r="DH84" s="17"/>
      <c r="DI84" s="17"/>
      <c r="DJ84" s="17"/>
      <c r="DK84" s="17"/>
      <c r="DL84" s="17"/>
      <c r="DM84" s="17"/>
      <c r="DN84" s="17"/>
      <c r="DO84" s="17"/>
      <c r="DP84" s="17"/>
      <c r="DQ84" s="17"/>
      <c r="DR84" s="17"/>
      <c r="DS84" s="17"/>
      <c r="DT84" s="17"/>
      <c r="DU84" s="17"/>
      <c r="DV84" s="17"/>
      <c r="DW84" s="17"/>
      <c r="DX84" s="17"/>
      <c r="DY84" s="17"/>
      <c r="DZ84" s="17"/>
      <c r="EA84" s="17"/>
      <c r="EB84" s="17"/>
      <c r="EC84" s="17"/>
      <c r="ED84" s="17"/>
      <c r="EE84" s="17"/>
      <c r="EF84" s="17"/>
      <c r="EG84" s="17"/>
      <c r="EH84" s="17"/>
      <c r="EI84" s="17"/>
      <c r="EJ84" s="17"/>
      <c r="EK84" s="17"/>
      <c r="EL84" s="17"/>
      <c r="EM84" s="17"/>
      <c r="EN84" s="17"/>
      <c r="EO84" s="17"/>
      <c r="EP84" s="17"/>
      <c r="EQ84" s="17"/>
      <c r="ER84" s="17"/>
      <c r="ES84" s="17"/>
      <c r="ET84" s="17"/>
      <c r="EU84" s="17"/>
      <c r="EV84" s="17"/>
      <c r="EW84" s="17"/>
      <c r="EX84" s="17"/>
      <c r="EY84" s="17"/>
      <c r="EZ84" s="17"/>
      <c r="FA84" s="17"/>
      <c r="FB84" s="17"/>
      <c r="FC84" s="17"/>
      <c r="FD84" s="17"/>
      <c r="FE84" s="17"/>
      <c r="FF84" s="17"/>
      <c r="FG84" s="17"/>
      <c r="FH84" s="17"/>
      <c r="FI84" s="17"/>
      <c r="FJ84" s="17"/>
      <c r="FK84" s="17"/>
      <c r="FL84" s="17"/>
      <c r="FM84" s="17"/>
      <c r="FN84" s="17"/>
      <c r="FO84" s="17"/>
      <c r="FP84" s="17"/>
      <c r="FQ84" s="17"/>
      <c r="FR84" s="17"/>
      <c r="FS84" s="17"/>
      <c r="FT84" s="17"/>
      <c r="FU84" s="17"/>
      <c r="FV84" s="17"/>
      <c r="FW84" s="17"/>
      <c r="FX84" s="17"/>
    </row>
    <row r="85" spans="2:180" ht="55.2" hidden="1" customHeight="1" outlineLevel="1" thickBot="1">
      <c r="B85" s="199"/>
      <c r="C85" s="32"/>
      <c r="D85" s="253" t="s">
        <v>60</v>
      </c>
      <c r="E85" s="354" t="str" cm="1">
        <f t="array" ref="E85">_xlfn.IFS(
$D$85="Axe_1","Implication et participation des familles avec des interventions collectives",
$D$85="Axe_2","Nouvelles formes d'accompagnement des parents avec des interventions individuelles",
$D$85="Axe_3","Développement des services et lieux ressources parentalité",
$D$85="Axe_4","Soutien des dynamiques d'animation et promotion de la parentalité sur les territoires"
)</f>
        <v>Implication et participation des familles avec des interventions collectives</v>
      </c>
      <c r="F85" s="355"/>
      <c r="G85" s="32"/>
      <c r="H85" s="32"/>
      <c r="J85" s="99"/>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c r="DD85" s="17"/>
      <c r="DE85" s="17"/>
      <c r="DF85" s="17"/>
      <c r="DG85" s="17"/>
      <c r="DH85" s="17"/>
      <c r="DI85" s="17"/>
      <c r="DJ85" s="17"/>
      <c r="DK85" s="17"/>
      <c r="DL85" s="17"/>
      <c r="DM85" s="17"/>
      <c r="DN85" s="17"/>
      <c r="DO85" s="17"/>
      <c r="DP85" s="17"/>
      <c r="DQ85" s="17"/>
      <c r="DR85" s="17"/>
      <c r="DS85" s="17"/>
      <c r="DT85" s="17"/>
      <c r="DU85" s="17"/>
      <c r="DV85" s="17"/>
      <c r="DW85" s="17"/>
      <c r="DX85" s="17"/>
      <c r="DY85" s="17"/>
      <c r="DZ85" s="17"/>
      <c r="EA85" s="17"/>
      <c r="EB85" s="17"/>
      <c r="EC85" s="17"/>
      <c r="ED85" s="17"/>
      <c r="EE85" s="17"/>
      <c r="EF85" s="17"/>
      <c r="EG85" s="17"/>
      <c r="EH85" s="17"/>
      <c r="EI85" s="17"/>
      <c r="EJ85" s="17"/>
      <c r="EK85" s="17"/>
      <c r="EL85" s="17"/>
      <c r="EM85" s="17"/>
      <c r="EN85" s="17"/>
      <c r="EO85" s="17"/>
      <c r="EP85" s="17"/>
      <c r="EQ85" s="17"/>
      <c r="ER85" s="17"/>
      <c r="ES85" s="17"/>
      <c r="ET85" s="17"/>
      <c r="EU85" s="17"/>
      <c r="EV85" s="17"/>
      <c r="EW85" s="17"/>
      <c r="EX85" s="17"/>
      <c r="EY85" s="17"/>
      <c r="EZ85" s="17"/>
      <c r="FA85" s="17"/>
      <c r="FB85" s="17"/>
      <c r="FC85" s="17"/>
      <c r="FD85" s="17"/>
      <c r="FE85" s="17"/>
      <c r="FF85" s="17"/>
      <c r="FG85" s="17"/>
      <c r="FH85" s="17"/>
      <c r="FI85" s="17"/>
      <c r="FJ85" s="17"/>
      <c r="FK85" s="17"/>
      <c r="FL85" s="17"/>
      <c r="FM85" s="17"/>
      <c r="FN85" s="17"/>
      <c r="FO85" s="17"/>
      <c r="FP85" s="17"/>
      <c r="FQ85" s="17"/>
      <c r="FR85" s="17"/>
      <c r="FS85" s="17"/>
      <c r="FT85" s="17"/>
      <c r="FU85" s="17"/>
      <c r="FV85" s="17"/>
      <c r="FW85" s="17"/>
      <c r="FX85" s="17"/>
    </row>
    <row r="86" spans="2:180" ht="49.95" hidden="1" customHeight="1" outlineLevel="1">
      <c r="B86" s="199"/>
      <c r="C86" s="41" t="s">
        <v>61</v>
      </c>
      <c r="D86" s="32"/>
      <c r="E86" s="32"/>
      <c r="F86" s="32"/>
      <c r="G86" s="32"/>
      <c r="H86" s="32"/>
      <c r="J86" s="99" t="s">
        <v>51</v>
      </c>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c r="DA86" s="17"/>
      <c r="DB86" s="17"/>
      <c r="DC86" s="17"/>
      <c r="DD86" s="17"/>
      <c r="DE86" s="17"/>
      <c r="DF86" s="17"/>
      <c r="DG86" s="17"/>
      <c r="DH86" s="17"/>
      <c r="DI86" s="17"/>
      <c r="DJ86" s="17"/>
      <c r="DK86" s="17"/>
      <c r="DL86" s="17"/>
      <c r="DM86" s="17"/>
      <c r="DN86" s="17"/>
      <c r="DO86" s="17"/>
      <c r="DP86" s="17"/>
      <c r="DQ86" s="17"/>
      <c r="DR86" s="17"/>
      <c r="DS86" s="17"/>
      <c r="DT86" s="17"/>
      <c r="DU86" s="17"/>
      <c r="DV86" s="17"/>
      <c r="DW86" s="17"/>
      <c r="DX86" s="17"/>
      <c r="DY86" s="17"/>
      <c r="DZ86" s="17"/>
      <c r="EA86" s="17"/>
      <c r="EB86" s="17"/>
      <c r="EC86" s="17"/>
      <c r="ED86" s="17"/>
      <c r="EE86" s="17"/>
      <c r="EF86" s="17"/>
      <c r="EG86" s="17"/>
      <c r="EH86" s="17"/>
      <c r="EI86" s="17"/>
      <c r="EJ86" s="17"/>
      <c r="EK86" s="17"/>
      <c r="EL86" s="17"/>
      <c r="EM86" s="17"/>
      <c r="EN86" s="17"/>
      <c r="EO86" s="17"/>
      <c r="EP86" s="17"/>
      <c r="EQ86" s="17"/>
      <c r="ER86" s="17"/>
      <c r="ES86" s="17"/>
      <c r="ET86" s="17"/>
      <c r="EU86" s="17"/>
      <c r="EV86" s="17"/>
      <c r="EW86" s="17"/>
      <c r="EX86" s="17"/>
      <c r="EY86" s="17"/>
      <c r="EZ86" s="17"/>
      <c r="FA86" s="17"/>
      <c r="FB86" s="17"/>
      <c r="FC86" s="17"/>
      <c r="FD86" s="17"/>
      <c r="FE86" s="17"/>
      <c r="FF86" s="17"/>
      <c r="FG86" s="17"/>
      <c r="FH86" s="17"/>
      <c r="FI86" s="17"/>
      <c r="FJ86" s="17"/>
      <c r="FK86" s="17"/>
      <c r="FL86" s="17"/>
      <c r="FM86" s="17"/>
      <c r="FN86" s="17"/>
      <c r="FO86" s="17"/>
      <c r="FP86" s="17"/>
      <c r="FQ86" s="17"/>
      <c r="FR86" s="17"/>
      <c r="FS86" s="17"/>
      <c r="FT86" s="17"/>
      <c r="FU86" s="17"/>
      <c r="FV86" s="17"/>
      <c r="FW86" s="17"/>
      <c r="FX86" s="17"/>
    </row>
    <row r="87" spans="2:180" ht="25.5" hidden="1" outlineLevel="1">
      <c r="B87" s="199"/>
      <c r="C87" s="32"/>
      <c r="D87" s="32"/>
      <c r="E87" s="32"/>
      <c r="F87" s="32"/>
      <c r="G87" s="32"/>
      <c r="H87" s="32"/>
      <c r="J87" s="99"/>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c r="DA87" s="17"/>
      <c r="DB87" s="17"/>
      <c r="DC87" s="17"/>
      <c r="DD87" s="17"/>
      <c r="DE87" s="17"/>
      <c r="DF87" s="17"/>
      <c r="DG87" s="17"/>
      <c r="DH87" s="17"/>
      <c r="DI87" s="17"/>
      <c r="DJ87" s="17"/>
      <c r="DK87" s="17"/>
      <c r="DL87" s="17"/>
      <c r="DM87" s="17"/>
      <c r="DN87" s="17"/>
      <c r="DO87" s="17"/>
      <c r="DP87" s="17"/>
      <c r="DQ87" s="17"/>
      <c r="DR87" s="17"/>
      <c r="DS87" s="17"/>
      <c r="DT87" s="17"/>
      <c r="DU87" s="17"/>
      <c r="DV87" s="17"/>
      <c r="DW87" s="17"/>
      <c r="DX87" s="17"/>
      <c r="DY87" s="17"/>
      <c r="DZ87" s="17"/>
      <c r="EA87" s="17"/>
      <c r="EB87" s="17"/>
      <c r="EC87" s="17"/>
      <c r="ED87" s="17"/>
      <c r="EE87" s="17"/>
      <c r="EF87" s="17"/>
      <c r="EG87" s="17"/>
      <c r="EH87" s="17"/>
      <c r="EI87" s="17"/>
      <c r="EJ87" s="17"/>
      <c r="EK87" s="17"/>
      <c r="EL87" s="17"/>
      <c r="EM87" s="17"/>
      <c r="EN87" s="17"/>
      <c r="EO87" s="17"/>
      <c r="EP87" s="17"/>
      <c r="EQ87" s="17"/>
      <c r="ER87" s="17"/>
      <c r="ES87" s="17"/>
      <c r="ET87" s="17"/>
      <c r="EU87" s="17"/>
      <c r="EV87" s="17"/>
      <c r="EW87" s="17"/>
      <c r="EX87" s="17"/>
      <c r="EY87" s="17"/>
      <c r="EZ87" s="17"/>
      <c r="FA87" s="17"/>
      <c r="FB87" s="17"/>
      <c r="FC87" s="17"/>
      <c r="FD87" s="17"/>
      <c r="FE87" s="17"/>
      <c r="FF87" s="17"/>
      <c r="FG87" s="17"/>
      <c r="FH87" s="17"/>
      <c r="FI87" s="17"/>
      <c r="FJ87" s="17"/>
      <c r="FK87" s="17"/>
      <c r="FL87" s="17"/>
      <c r="FM87" s="17"/>
      <c r="FN87" s="17"/>
      <c r="FO87" s="17"/>
      <c r="FP87" s="17"/>
      <c r="FQ87" s="17"/>
      <c r="FR87" s="17"/>
      <c r="FS87" s="17"/>
      <c r="FT87" s="17"/>
      <c r="FU87" s="17"/>
      <c r="FV87" s="17"/>
      <c r="FW87" s="17"/>
      <c r="FX87" s="17"/>
    </row>
    <row r="88" spans="2:180" ht="49.95" hidden="1" customHeight="1" outlineLevel="1">
      <c r="B88" s="199"/>
      <c r="C88" s="41" t="s">
        <v>62</v>
      </c>
      <c r="D88" s="254" t="s">
        <v>192</v>
      </c>
      <c r="E88" s="32"/>
      <c r="F88" s="46" t="str">
        <f>IF($D$88="Projet reconduit","indiquez le numéro ELAN","")</f>
        <v>indiquez le numéro ELAN</v>
      </c>
      <c r="G88" s="252"/>
      <c r="H88" s="32"/>
      <c r="J88" s="99" t="s">
        <v>64</v>
      </c>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17"/>
      <c r="CZ88" s="17"/>
      <c r="DA88" s="17"/>
      <c r="DB88" s="17"/>
      <c r="DC88" s="17"/>
      <c r="DD88" s="17"/>
      <c r="DE88" s="17"/>
      <c r="DF88" s="17"/>
      <c r="DG88" s="17"/>
      <c r="DH88" s="17"/>
      <c r="DI88" s="17"/>
      <c r="DJ88" s="17"/>
      <c r="DK88" s="17"/>
      <c r="DL88" s="17"/>
      <c r="DM88" s="17"/>
      <c r="DN88" s="17"/>
      <c r="DO88" s="17"/>
      <c r="DP88" s="17"/>
      <c r="DQ88" s="17"/>
      <c r="DR88" s="17"/>
      <c r="DS88" s="17"/>
      <c r="DT88" s="17"/>
      <c r="DU88" s="17"/>
      <c r="DV88" s="17"/>
      <c r="DW88" s="17"/>
      <c r="DX88" s="17"/>
      <c r="DY88" s="17"/>
      <c r="DZ88" s="17"/>
      <c r="EA88" s="17"/>
      <c r="EB88" s="17"/>
      <c r="EC88" s="17"/>
      <c r="ED88" s="17"/>
      <c r="EE88" s="17"/>
      <c r="EF88" s="17"/>
      <c r="EG88" s="17"/>
      <c r="EH88" s="17"/>
      <c r="EI88" s="17"/>
      <c r="EJ88" s="17"/>
      <c r="EK88" s="17"/>
      <c r="EL88" s="17"/>
      <c r="EM88" s="17"/>
      <c r="EN88" s="17"/>
      <c r="EO88" s="17"/>
      <c r="EP88" s="17"/>
      <c r="EQ88" s="17"/>
      <c r="ER88" s="17"/>
      <c r="ES88" s="17"/>
      <c r="ET88" s="17"/>
      <c r="EU88" s="17"/>
      <c r="EV88" s="17"/>
      <c r="EW88" s="17"/>
      <c r="EX88" s="17"/>
      <c r="EY88" s="17"/>
      <c r="EZ88" s="17"/>
      <c r="FA88" s="17"/>
      <c r="FB88" s="17"/>
      <c r="FC88" s="17"/>
      <c r="FD88" s="17"/>
      <c r="FE88" s="17"/>
      <c r="FF88" s="17"/>
      <c r="FG88" s="17"/>
      <c r="FH88" s="17"/>
      <c r="FI88" s="17"/>
      <c r="FJ88" s="17"/>
      <c r="FK88" s="17"/>
      <c r="FL88" s="17"/>
      <c r="FM88" s="17"/>
      <c r="FN88" s="17"/>
      <c r="FO88" s="17"/>
      <c r="FP88" s="17"/>
      <c r="FQ88" s="17"/>
      <c r="FR88" s="17"/>
      <c r="FS88" s="17"/>
      <c r="FT88" s="17"/>
      <c r="FU88" s="17"/>
      <c r="FV88" s="17"/>
      <c r="FW88" s="17"/>
      <c r="FX88" s="17"/>
    </row>
    <row r="89" spans="2:180" ht="71.400000000000006" hidden="1" customHeight="1" outlineLevel="1">
      <c r="B89" s="199"/>
      <c r="C89" s="251" t="str">
        <f>IF($D$88="Projet reconduit","Veuillez indiquer un résumé du projet","")</f>
        <v>Veuillez indiquer un résumé du projet</v>
      </c>
      <c r="D89" s="331"/>
      <c r="E89" s="332"/>
      <c r="F89" s="332"/>
      <c r="G89" s="333"/>
      <c r="H89" s="32"/>
      <c r="J89" s="99"/>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c r="DA89" s="17"/>
      <c r="DB89" s="17"/>
      <c r="DC89" s="17"/>
      <c r="DD89" s="17"/>
      <c r="DE89" s="17"/>
      <c r="DF89" s="17"/>
      <c r="DG89" s="17"/>
      <c r="DH89" s="17"/>
      <c r="DI89" s="17"/>
      <c r="DJ89" s="17"/>
      <c r="DK89" s="17"/>
      <c r="DL89" s="17"/>
      <c r="DM89" s="17"/>
      <c r="DN89" s="17"/>
      <c r="DO89" s="17"/>
      <c r="DP89" s="17"/>
      <c r="DQ89" s="17"/>
      <c r="DR89" s="17"/>
      <c r="DS89" s="17"/>
      <c r="DT89" s="17"/>
      <c r="DU89" s="17"/>
      <c r="DV89" s="17"/>
      <c r="DW89" s="17"/>
      <c r="DX89" s="17"/>
      <c r="DY89" s="17"/>
      <c r="DZ89" s="17"/>
      <c r="EA89" s="17"/>
      <c r="EB89" s="17"/>
      <c r="EC89" s="17"/>
      <c r="ED89" s="17"/>
      <c r="EE89" s="17"/>
      <c r="EF89" s="17"/>
      <c r="EG89" s="17"/>
      <c r="EH89" s="17"/>
      <c r="EI89" s="17"/>
      <c r="EJ89" s="17"/>
      <c r="EK89" s="17"/>
      <c r="EL89" s="17"/>
      <c r="EM89" s="17"/>
      <c r="EN89" s="17"/>
      <c r="EO89" s="17"/>
      <c r="EP89" s="17"/>
      <c r="EQ89" s="17"/>
      <c r="ER89" s="17"/>
      <c r="ES89" s="17"/>
      <c r="ET89" s="17"/>
      <c r="EU89" s="17"/>
      <c r="EV89" s="17"/>
      <c r="EW89" s="17"/>
      <c r="EX89" s="17"/>
      <c r="EY89" s="17"/>
      <c r="EZ89" s="17"/>
      <c r="FA89" s="17"/>
      <c r="FB89" s="17"/>
      <c r="FC89" s="17"/>
      <c r="FD89" s="17"/>
      <c r="FE89" s="17"/>
      <c r="FF89" s="17"/>
      <c r="FG89" s="17"/>
      <c r="FH89" s="17"/>
      <c r="FI89" s="17"/>
      <c r="FJ89" s="17"/>
      <c r="FK89" s="17"/>
      <c r="FL89" s="17"/>
      <c r="FM89" s="17"/>
      <c r="FN89" s="17"/>
      <c r="FO89" s="17"/>
      <c r="FP89" s="17"/>
      <c r="FQ89" s="17"/>
      <c r="FR89" s="17"/>
      <c r="FS89" s="17"/>
      <c r="FT89" s="17"/>
      <c r="FU89" s="17"/>
      <c r="FV89" s="17"/>
      <c r="FW89" s="17"/>
      <c r="FX89" s="17"/>
    </row>
    <row r="90" spans="2:180" ht="49.95" hidden="1" customHeight="1" outlineLevel="1">
      <c r="B90" s="199"/>
      <c r="C90" s="36"/>
      <c r="D90" s="32"/>
      <c r="E90" s="32"/>
      <c r="F90" s="32"/>
      <c r="G90" s="32"/>
      <c r="H90" s="32"/>
      <c r="J90" s="99"/>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c r="DA90" s="17"/>
      <c r="DB90" s="17"/>
      <c r="DC90" s="17"/>
      <c r="DD90" s="17"/>
      <c r="DE90" s="17"/>
      <c r="DF90" s="17"/>
      <c r="DG90" s="17"/>
      <c r="DH90" s="17"/>
      <c r="DI90" s="17"/>
      <c r="DJ90" s="17"/>
      <c r="DK90" s="17"/>
      <c r="DL90" s="17"/>
      <c r="DM90" s="17"/>
      <c r="DN90" s="17"/>
      <c r="DO90" s="17"/>
      <c r="DP90" s="17"/>
      <c r="DQ90" s="17"/>
      <c r="DR90" s="17"/>
      <c r="DS90" s="17"/>
      <c r="DT90" s="17"/>
      <c r="DU90" s="17"/>
      <c r="DV90" s="17"/>
      <c r="DW90" s="17"/>
      <c r="DX90" s="17"/>
      <c r="DY90" s="17"/>
      <c r="DZ90" s="17"/>
      <c r="EA90" s="17"/>
      <c r="EB90" s="17"/>
      <c r="EC90" s="17"/>
      <c r="ED90" s="17"/>
      <c r="EE90" s="17"/>
      <c r="EF90" s="17"/>
      <c r="EG90" s="17"/>
      <c r="EH90" s="17"/>
      <c r="EI90" s="17"/>
      <c r="EJ90" s="17"/>
      <c r="EK90" s="17"/>
      <c r="EL90" s="17"/>
      <c r="EM90" s="17"/>
      <c r="EN90" s="17"/>
      <c r="EO90" s="17"/>
      <c r="EP90" s="17"/>
      <c r="EQ90" s="17"/>
      <c r="ER90" s="17"/>
      <c r="ES90" s="17"/>
      <c r="ET90" s="17"/>
      <c r="EU90" s="17"/>
      <c r="EV90" s="17"/>
      <c r="EW90" s="17"/>
      <c r="EX90" s="17"/>
      <c r="EY90" s="17"/>
      <c r="EZ90" s="17"/>
      <c r="FA90" s="17"/>
      <c r="FB90" s="17"/>
      <c r="FC90" s="17"/>
      <c r="FD90" s="17"/>
      <c r="FE90" s="17"/>
      <c r="FF90" s="17"/>
      <c r="FG90" s="17"/>
      <c r="FH90" s="17"/>
      <c r="FI90" s="17"/>
      <c r="FJ90" s="17"/>
      <c r="FK90" s="17"/>
      <c r="FL90" s="17"/>
      <c r="FM90" s="17"/>
      <c r="FN90" s="17"/>
      <c r="FO90" s="17"/>
      <c r="FP90" s="17"/>
      <c r="FQ90" s="17"/>
      <c r="FR90" s="17"/>
      <c r="FS90" s="17"/>
      <c r="FT90" s="17"/>
      <c r="FU90" s="17"/>
      <c r="FV90" s="17"/>
      <c r="FW90" s="17"/>
      <c r="FX90" s="17"/>
    </row>
    <row r="91" spans="2:180" ht="158.4" hidden="1" customHeight="1" outlineLevel="1">
      <c r="B91" s="199"/>
      <c r="C91" s="32" t="s">
        <v>540</v>
      </c>
      <c r="D91" s="349"/>
      <c r="E91" s="332"/>
      <c r="F91" s="332"/>
      <c r="G91" s="333"/>
      <c r="H91" s="32"/>
      <c r="J91" s="99" t="s">
        <v>16</v>
      </c>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c r="DA91" s="17"/>
      <c r="DB91" s="17"/>
      <c r="DC91" s="17"/>
      <c r="DD91" s="17"/>
      <c r="DE91" s="17"/>
      <c r="DF91" s="17"/>
      <c r="DG91" s="17"/>
      <c r="DH91" s="17"/>
      <c r="DI91" s="17"/>
      <c r="DJ91" s="17"/>
      <c r="DK91" s="17"/>
      <c r="DL91" s="17"/>
      <c r="DM91" s="17"/>
      <c r="DN91" s="17"/>
      <c r="DO91" s="17"/>
      <c r="DP91" s="17"/>
      <c r="DQ91" s="17"/>
      <c r="DR91" s="17"/>
      <c r="DS91" s="17"/>
      <c r="DT91" s="17"/>
      <c r="DU91" s="17"/>
      <c r="DV91" s="17"/>
      <c r="DW91" s="17"/>
      <c r="DX91" s="17"/>
      <c r="DY91" s="17"/>
      <c r="DZ91" s="17"/>
      <c r="EA91" s="17"/>
      <c r="EB91" s="17"/>
      <c r="EC91" s="17"/>
      <c r="ED91" s="17"/>
      <c r="EE91" s="17"/>
      <c r="EF91" s="17"/>
      <c r="EG91" s="17"/>
      <c r="EH91" s="17"/>
      <c r="EI91" s="17"/>
      <c r="EJ91" s="17"/>
      <c r="EK91" s="17"/>
      <c r="EL91" s="17"/>
      <c r="EM91" s="17"/>
      <c r="EN91" s="17"/>
      <c r="EO91" s="17"/>
      <c r="EP91" s="17"/>
      <c r="EQ91" s="17"/>
      <c r="ER91" s="17"/>
      <c r="ES91" s="17"/>
      <c r="ET91" s="17"/>
      <c r="EU91" s="17"/>
      <c r="EV91" s="17"/>
      <c r="EW91" s="17"/>
      <c r="EX91" s="17"/>
      <c r="EY91" s="17"/>
      <c r="EZ91" s="17"/>
      <c r="FA91" s="17"/>
      <c r="FB91" s="17"/>
      <c r="FC91" s="17"/>
      <c r="FD91" s="17"/>
      <c r="FE91" s="17"/>
      <c r="FF91" s="17"/>
      <c r="FG91" s="17"/>
      <c r="FH91" s="17"/>
      <c r="FI91" s="17"/>
      <c r="FJ91" s="17"/>
      <c r="FK91" s="17"/>
      <c r="FL91" s="17"/>
      <c r="FM91" s="17"/>
      <c r="FN91" s="17"/>
      <c r="FO91" s="17"/>
      <c r="FP91" s="17"/>
      <c r="FQ91" s="17"/>
      <c r="FR91" s="17"/>
      <c r="FS91" s="17"/>
      <c r="FT91" s="17"/>
      <c r="FU91" s="17"/>
      <c r="FV91" s="17"/>
      <c r="FW91" s="17"/>
      <c r="FX91" s="17"/>
    </row>
    <row r="92" spans="2:180" ht="25.5" hidden="1" outlineLevel="1">
      <c r="B92" s="199"/>
      <c r="C92" s="32"/>
      <c r="D92" s="32"/>
      <c r="E92" s="32"/>
      <c r="F92" s="32"/>
      <c r="G92" s="32"/>
      <c r="H92" s="32"/>
      <c r="J92" s="99"/>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c r="DA92" s="17"/>
      <c r="DB92" s="17"/>
      <c r="DC92" s="17"/>
      <c r="DD92" s="17"/>
      <c r="DE92" s="17"/>
      <c r="DF92" s="17"/>
      <c r="DG92" s="17"/>
      <c r="DH92" s="17"/>
      <c r="DI92" s="17"/>
      <c r="DJ92" s="17"/>
      <c r="DK92" s="17"/>
      <c r="DL92" s="17"/>
      <c r="DM92" s="17"/>
      <c r="DN92" s="17"/>
      <c r="DO92" s="17"/>
      <c r="DP92" s="17"/>
      <c r="DQ92" s="17"/>
      <c r="DR92" s="17"/>
      <c r="DS92" s="17"/>
      <c r="DT92" s="17"/>
      <c r="DU92" s="17"/>
      <c r="DV92" s="17"/>
      <c r="DW92" s="17"/>
      <c r="DX92" s="17"/>
      <c r="DY92" s="17"/>
      <c r="DZ92" s="17"/>
      <c r="EA92" s="17"/>
      <c r="EB92" s="17"/>
      <c r="EC92" s="17"/>
      <c r="ED92" s="17"/>
      <c r="EE92" s="17"/>
      <c r="EF92" s="17"/>
      <c r="EG92" s="17"/>
      <c r="EH92" s="17"/>
      <c r="EI92" s="17"/>
      <c r="EJ92" s="17"/>
      <c r="EK92" s="17"/>
      <c r="EL92" s="17"/>
      <c r="EM92" s="17"/>
      <c r="EN92" s="17"/>
      <c r="EO92" s="17"/>
      <c r="EP92" s="17"/>
      <c r="EQ92" s="17"/>
      <c r="ER92" s="17"/>
      <c r="ES92" s="17"/>
      <c r="ET92" s="17"/>
      <c r="EU92" s="17"/>
      <c r="EV92" s="17"/>
      <c r="EW92" s="17"/>
      <c r="EX92" s="17"/>
      <c r="EY92" s="17"/>
      <c r="EZ92" s="17"/>
      <c r="FA92" s="17"/>
      <c r="FB92" s="17"/>
      <c r="FC92" s="17"/>
      <c r="FD92" s="17"/>
      <c r="FE92" s="17"/>
      <c r="FF92" s="17"/>
      <c r="FG92" s="17"/>
      <c r="FH92" s="17"/>
      <c r="FI92" s="17"/>
      <c r="FJ92" s="17"/>
      <c r="FK92" s="17"/>
      <c r="FL92" s="17"/>
      <c r="FM92" s="17"/>
      <c r="FN92" s="17"/>
      <c r="FO92" s="17"/>
      <c r="FP92" s="17"/>
      <c r="FQ92" s="17"/>
      <c r="FR92" s="17"/>
      <c r="FS92" s="17"/>
      <c r="FT92" s="17"/>
      <c r="FU92" s="17"/>
      <c r="FV92" s="17"/>
      <c r="FW92" s="17"/>
      <c r="FX92" s="17"/>
    </row>
    <row r="93" spans="2:180" ht="176.4" hidden="1" customHeight="1" outlineLevel="1">
      <c r="B93" s="199"/>
      <c r="C93" s="57" t="s">
        <v>541</v>
      </c>
      <c r="D93" s="349"/>
      <c r="E93" s="332"/>
      <c r="F93" s="332"/>
      <c r="G93" s="333"/>
      <c r="H93" s="32"/>
      <c r="J93" s="99" t="s">
        <v>16</v>
      </c>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c r="DA93" s="17"/>
      <c r="DB93" s="17"/>
      <c r="DC93" s="17"/>
      <c r="DD93" s="17"/>
      <c r="DE93" s="17"/>
      <c r="DF93" s="17"/>
      <c r="DG93" s="17"/>
      <c r="DH93" s="17"/>
      <c r="DI93" s="17"/>
      <c r="DJ93" s="17"/>
      <c r="DK93" s="17"/>
      <c r="DL93" s="17"/>
      <c r="DM93" s="17"/>
      <c r="DN93" s="17"/>
      <c r="DO93" s="17"/>
      <c r="DP93" s="17"/>
      <c r="DQ93" s="17"/>
      <c r="DR93" s="17"/>
      <c r="DS93" s="17"/>
      <c r="DT93" s="17"/>
      <c r="DU93" s="17"/>
      <c r="DV93" s="17"/>
      <c r="DW93" s="17"/>
      <c r="DX93" s="17"/>
      <c r="DY93" s="17"/>
      <c r="DZ93" s="17"/>
      <c r="EA93" s="17"/>
      <c r="EB93" s="17"/>
      <c r="EC93" s="17"/>
      <c r="ED93" s="17"/>
      <c r="EE93" s="17"/>
      <c r="EF93" s="17"/>
      <c r="EG93" s="17"/>
      <c r="EH93" s="17"/>
      <c r="EI93" s="17"/>
      <c r="EJ93" s="17"/>
      <c r="EK93" s="17"/>
      <c r="EL93" s="17"/>
      <c r="EM93" s="17"/>
      <c r="EN93" s="17"/>
      <c r="EO93" s="17"/>
      <c r="EP93" s="17"/>
      <c r="EQ93" s="17"/>
      <c r="ER93" s="17"/>
      <c r="ES93" s="17"/>
      <c r="ET93" s="17"/>
      <c r="EU93" s="17"/>
      <c r="EV93" s="17"/>
      <c r="EW93" s="17"/>
      <c r="EX93" s="17"/>
      <c r="EY93" s="17"/>
      <c r="EZ93" s="17"/>
      <c r="FA93" s="17"/>
      <c r="FB93" s="17"/>
      <c r="FC93" s="17"/>
      <c r="FD93" s="17"/>
      <c r="FE93" s="17"/>
      <c r="FF93" s="17"/>
      <c r="FG93" s="17"/>
      <c r="FH93" s="17"/>
      <c r="FI93" s="17"/>
      <c r="FJ93" s="17"/>
      <c r="FK93" s="17"/>
      <c r="FL93" s="17"/>
      <c r="FM93" s="17"/>
      <c r="FN93" s="17"/>
      <c r="FO93" s="17"/>
      <c r="FP93" s="17"/>
      <c r="FQ93" s="17"/>
      <c r="FR93" s="17"/>
      <c r="FS93" s="17"/>
      <c r="FT93" s="17"/>
      <c r="FU93" s="17"/>
      <c r="FV93" s="17"/>
      <c r="FW93" s="17"/>
      <c r="FX93" s="17"/>
    </row>
    <row r="94" spans="2:180" ht="25.5" hidden="1" outlineLevel="1">
      <c r="B94" s="199"/>
      <c r="C94" s="32"/>
      <c r="D94" s="32"/>
      <c r="E94" s="32"/>
      <c r="F94" s="32"/>
      <c r="G94" s="32"/>
      <c r="H94" s="32"/>
      <c r="J94" s="99"/>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c r="EI94" s="17"/>
      <c r="EJ94" s="17"/>
      <c r="EK94" s="17"/>
      <c r="EL94" s="17"/>
      <c r="EM94" s="17"/>
      <c r="EN94" s="17"/>
      <c r="EO94" s="17"/>
      <c r="EP94" s="17"/>
      <c r="EQ94" s="17"/>
      <c r="ER94" s="17"/>
      <c r="ES94" s="17"/>
      <c r="ET94" s="17"/>
      <c r="EU94" s="17"/>
      <c r="EV94" s="17"/>
      <c r="EW94" s="17"/>
      <c r="EX94" s="17"/>
      <c r="EY94" s="17"/>
      <c r="EZ94" s="17"/>
      <c r="FA94" s="17"/>
      <c r="FB94" s="17"/>
      <c r="FC94" s="17"/>
      <c r="FD94" s="17"/>
      <c r="FE94" s="17"/>
      <c r="FF94" s="17"/>
      <c r="FG94" s="17"/>
      <c r="FH94" s="17"/>
      <c r="FI94" s="17"/>
      <c r="FJ94" s="17"/>
      <c r="FK94" s="17"/>
      <c r="FL94" s="17"/>
      <c r="FM94" s="17"/>
      <c r="FN94" s="17"/>
      <c r="FO94" s="17"/>
      <c r="FP94" s="17"/>
      <c r="FQ94" s="17"/>
      <c r="FR94" s="17"/>
      <c r="FS94" s="17"/>
      <c r="FT94" s="17"/>
      <c r="FU94" s="17"/>
      <c r="FV94" s="17"/>
      <c r="FW94" s="17"/>
      <c r="FX94" s="17"/>
    </row>
    <row r="95" spans="2:180" ht="49.95" hidden="1" customHeight="1" outlineLevel="1">
      <c r="B95" s="199"/>
      <c r="C95" s="41" t="s">
        <v>65</v>
      </c>
      <c r="D95" s="129" t="s">
        <v>66</v>
      </c>
      <c r="E95" s="32"/>
      <c r="F95" s="32"/>
      <c r="G95" s="32"/>
      <c r="H95" s="32"/>
      <c r="J95" s="99" t="s">
        <v>67</v>
      </c>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c r="CV95" s="17"/>
      <c r="CW95" s="17"/>
      <c r="CX95" s="17"/>
      <c r="CY95" s="17"/>
      <c r="CZ95" s="17"/>
      <c r="DA95" s="17"/>
      <c r="DB95" s="17"/>
      <c r="DC95" s="17"/>
      <c r="DD95" s="17"/>
      <c r="DE95" s="17"/>
      <c r="DF95" s="17"/>
      <c r="DG95" s="17"/>
      <c r="DH95" s="17"/>
      <c r="DI95" s="17"/>
      <c r="DJ95" s="17"/>
      <c r="DK95" s="17"/>
      <c r="DL95" s="17"/>
      <c r="DM95" s="17"/>
      <c r="DN95" s="17"/>
      <c r="DO95" s="17"/>
      <c r="DP95" s="17"/>
      <c r="DQ95" s="17"/>
      <c r="DR95" s="17"/>
      <c r="DS95" s="17"/>
      <c r="DT95" s="17"/>
      <c r="DU95" s="17"/>
      <c r="DV95" s="17"/>
      <c r="DW95" s="17"/>
      <c r="DX95" s="17"/>
      <c r="DY95" s="17"/>
      <c r="DZ95" s="17"/>
      <c r="EA95" s="17"/>
      <c r="EB95" s="17"/>
      <c r="EC95" s="17"/>
      <c r="ED95" s="17"/>
      <c r="EE95" s="17"/>
      <c r="EF95" s="17"/>
      <c r="EG95" s="17"/>
      <c r="EH95" s="17"/>
      <c r="EI95" s="17"/>
      <c r="EJ95" s="17"/>
      <c r="EK95" s="17"/>
      <c r="EL95" s="17"/>
      <c r="EM95" s="17"/>
      <c r="EN95" s="17"/>
      <c r="EO95" s="17"/>
      <c r="EP95" s="17"/>
      <c r="EQ95" s="17"/>
      <c r="ER95" s="17"/>
      <c r="ES95" s="17"/>
      <c r="ET95" s="17"/>
      <c r="EU95" s="17"/>
      <c r="EV95" s="17"/>
      <c r="EW95" s="17"/>
      <c r="EX95" s="17"/>
      <c r="EY95" s="17"/>
      <c r="EZ95" s="17"/>
      <c r="FA95" s="17"/>
      <c r="FB95" s="17"/>
      <c r="FC95" s="17"/>
      <c r="FD95" s="17"/>
      <c r="FE95" s="17"/>
      <c r="FF95" s="17"/>
      <c r="FG95" s="17"/>
      <c r="FH95" s="17"/>
      <c r="FI95" s="17"/>
      <c r="FJ95" s="17"/>
      <c r="FK95" s="17"/>
      <c r="FL95" s="17"/>
      <c r="FM95" s="17"/>
      <c r="FN95" s="17"/>
      <c r="FO95" s="17"/>
      <c r="FP95" s="17"/>
      <c r="FQ95" s="17"/>
      <c r="FR95" s="17"/>
      <c r="FS95" s="17"/>
      <c r="FT95" s="17"/>
      <c r="FU95" s="17"/>
      <c r="FV95" s="17"/>
      <c r="FW95" s="17"/>
      <c r="FX95" s="17"/>
    </row>
    <row r="96" spans="2:180" ht="25.5" hidden="1" outlineLevel="1">
      <c r="B96" s="199"/>
      <c r="C96" s="32"/>
      <c r="D96" s="32"/>
      <c r="E96" s="32"/>
      <c r="F96" s="32"/>
      <c r="G96" s="32"/>
      <c r="H96" s="32"/>
      <c r="J96" s="99"/>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c r="DA96" s="17"/>
      <c r="DB96" s="17"/>
      <c r="DC96" s="17"/>
      <c r="DD96" s="17"/>
      <c r="DE96" s="17"/>
      <c r="DF96" s="17"/>
      <c r="DG96" s="17"/>
      <c r="DH96" s="17"/>
      <c r="DI96" s="17"/>
      <c r="DJ96" s="17"/>
      <c r="DK96" s="17"/>
      <c r="DL96" s="17"/>
      <c r="DM96" s="17"/>
      <c r="DN96" s="17"/>
      <c r="DO96" s="17"/>
      <c r="DP96" s="17"/>
      <c r="DQ96" s="17"/>
      <c r="DR96" s="17"/>
      <c r="DS96" s="17"/>
      <c r="DT96" s="17"/>
      <c r="DU96" s="17"/>
      <c r="DV96" s="17"/>
      <c r="DW96" s="17"/>
      <c r="DX96" s="17"/>
      <c r="DY96" s="17"/>
      <c r="DZ96" s="17"/>
      <c r="EA96" s="17"/>
      <c r="EB96" s="17"/>
      <c r="EC96" s="17"/>
      <c r="ED96" s="17"/>
      <c r="EE96" s="17"/>
      <c r="EF96" s="17"/>
      <c r="EG96" s="17"/>
      <c r="EH96" s="17"/>
      <c r="EI96" s="17"/>
      <c r="EJ96" s="17"/>
      <c r="EK96" s="17"/>
      <c r="EL96" s="17"/>
      <c r="EM96" s="17"/>
      <c r="EN96" s="17"/>
      <c r="EO96" s="17"/>
      <c r="EP96" s="17"/>
      <c r="EQ96" s="17"/>
      <c r="ER96" s="17"/>
      <c r="ES96" s="17"/>
      <c r="ET96" s="17"/>
      <c r="EU96" s="17"/>
      <c r="EV96" s="17"/>
      <c r="EW96" s="17"/>
      <c r="EX96" s="17"/>
      <c r="EY96" s="17"/>
      <c r="EZ96" s="17"/>
      <c r="FA96" s="17"/>
      <c r="FB96" s="17"/>
      <c r="FC96" s="17"/>
      <c r="FD96" s="17"/>
      <c r="FE96" s="17"/>
      <c r="FF96" s="17"/>
      <c r="FG96" s="17"/>
      <c r="FH96" s="17"/>
      <c r="FI96" s="17"/>
      <c r="FJ96" s="17"/>
      <c r="FK96" s="17"/>
      <c r="FL96" s="17"/>
      <c r="FM96" s="17"/>
      <c r="FN96" s="17"/>
      <c r="FO96" s="17"/>
      <c r="FP96" s="17"/>
      <c r="FQ96" s="17"/>
      <c r="FR96" s="17"/>
      <c r="FS96" s="17"/>
      <c r="FT96" s="17"/>
      <c r="FU96" s="17"/>
      <c r="FV96" s="17"/>
      <c r="FW96" s="17"/>
      <c r="FX96" s="17"/>
    </row>
    <row r="97" spans="2:180" ht="49.95" hidden="1" customHeight="1" outlineLevel="1">
      <c r="B97" s="199"/>
      <c r="C97" s="41" t="str">
        <f>IF(D95="Oui","Quelle en est la composition et le rôle de cette instance?"," ")</f>
        <v xml:space="preserve"> </v>
      </c>
      <c r="D97" s="349"/>
      <c r="E97" s="332"/>
      <c r="F97" s="333"/>
      <c r="G97" s="32"/>
      <c r="H97" s="32"/>
      <c r="J97" s="99" t="s">
        <v>59</v>
      </c>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c r="CV97" s="17"/>
      <c r="CW97" s="17"/>
      <c r="CX97" s="17"/>
      <c r="CY97" s="17"/>
      <c r="CZ97" s="17"/>
      <c r="DA97" s="17"/>
      <c r="DB97" s="17"/>
      <c r="DC97" s="17"/>
      <c r="DD97" s="17"/>
      <c r="DE97" s="17"/>
      <c r="DF97" s="17"/>
      <c r="DG97" s="17"/>
      <c r="DH97" s="17"/>
      <c r="DI97" s="17"/>
      <c r="DJ97" s="17"/>
      <c r="DK97" s="17"/>
      <c r="DL97" s="17"/>
      <c r="DM97" s="17"/>
      <c r="DN97" s="17"/>
      <c r="DO97" s="17"/>
      <c r="DP97" s="17"/>
      <c r="DQ97" s="17"/>
      <c r="DR97" s="17"/>
      <c r="DS97" s="17"/>
      <c r="DT97" s="17"/>
      <c r="DU97" s="17"/>
      <c r="DV97" s="17"/>
      <c r="DW97" s="17"/>
      <c r="DX97" s="17"/>
      <c r="DY97" s="17"/>
      <c r="DZ97" s="17"/>
      <c r="EA97" s="17"/>
      <c r="EB97" s="17"/>
      <c r="EC97" s="17"/>
      <c r="ED97" s="17"/>
      <c r="EE97" s="17"/>
      <c r="EF97" s="17"/>
      <c r="EG97" s="17"/>
      <c r="EH97" s="17"/>
      <c r="EI97" s="17"/>
      <c r="EJ97" s="17"/>
      <c r="EK97" s="17"/>
      <c r="EL97" s="17"/>
      <c r="EM97" s="17"/>
      <c r="EN97" s="17"/>
      <c r="EO97" s="17"/>
      <c r="EP97" s="17"/>
      <c r="EQ97" s="17"/>
      <c r="ER97" s="17"/>
      <c r="ES97" s="17"/>
      <c r="ET97" s="17"/>
      <c r="EU97" s="17"/>
      <c r="EV97" s="17"/>
      <c r="EW97" s="17"/>
      <c r="EX97" s="17"/>
      <c r="EY97" s="17"/>
      <c r="EZ97" s="17"/>
      <c r="FA97" s="17"/>
      <c r="FB97" s="17"/>
      <c r="FC97" s="17"/>
      <c r="FD97" s="17"/>
      <c r="FE97" s="17"/>
      <c r="FF97" s="17"/>
      <c r="FG97" s="17"/>
      <c r="FH97" s="17"/>
      <c r="FI97" s="17"/>
      <c r="FJ97" s="17"/>
      <c r="FK97" s="17"/>
      <c r="FL97" s="17"/>
      <c r="FM97" s="17"/>
      <c r="FN97" s="17"/>
      <c r="FO97" s="17"/>
      <c r="FP97" s="17"/>
      <c r="FQ97" s="17"/>
      <c r="FR97" s="17"/>
      <c r="FS97" s="17"/>
      <c r="FT97" s="17"/>
      <c r="FU97" s="17"/>
      <c r="FV97" s="17"/>
      <c r="FW97" s="17"/>
      <c r="FX97" s="17"/>
    </row>
    <row r="98" spans="2:180" ht="25.5" hidden="1" outlineLevel="1">
      <c r="B98" s="199"/>
      <c r="C98" s="32"/>
      <c r="D98" s="32"/>
      <c r="E98" s="32"/>
      <c r="F98" s="32"/>
      <c r="G98" s="32"/>
      <c r="H98" s="32"/>
      <c r="J98" s="99"/>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c r="DA98" s="17"/>
      <c r="DB98" s="17"/>
      <c r="DC98" s="17"/>
      <c r="DD98" s="17"/>
      <c r="DE98" s="17"/>
      <c r="DF98" s="17"/>
      <c r="DG98" s="17"/>
      <c r="DH98" s="17"/>
      <c r="DI98" s="17"/>
      <c r="DJ98" s="17"/>
      <c r="DK98" s="17"/>
      <c r="DL98" s="17"/>
      <c r="DM98" s="17"/>
      <c r="DN98" s="17"/>
      <c r="DO98" s="17"/>
      <c r="DP98" s="17"/>
      <c r="DQ98" s="17"/>
      <c r="DR98" s="17"/>
      <c r="DS98" s="17"/>
      <c r="DT98" s="17"/>
      <c r="DU98" s="17"/>
      <c r="DV98" s="17"/>
      <c r="DW98" s="17"/>
      <c r="DX98" s="17"/>
      <c r="DY98" s="17"/>
      <c r="DZ98" s="17"/>
      <c r="EA98" s="17"/>
      <c r="EB98" s="17"/>
      <c r="EC98" s="17"/>
      <c r="ED98" s="17"/>
      <c r="EE98" s="17"/>
      <c r="EF98" s="17"/>
      <c r="EG98" s="17"/>
      <c r="EH98" s="17"/>
      <c r="EI98" s="17"/>
      <c r="EJ98" s="17"/>
      <c r="EK98" s="17"/>
      <c r="EL98" s="17"/>
      <c r="EM98" s="17"/>
      <c r="EN98" s="17"/>
      <c r="EO98" s="17"/>
      <c r="EP98" s="17"/>
      <c r="EQ98" s="17"/>
      <c r="ER98" s="17"/>
      <c r="ES98" s="17"/>
      <c r="ET98" s="17"/>
      <c r="EU98" s="17"/>
      <c r="EV98" s="17"/>
      <c r="EW98" s="17"/>
      <c r="EX98" s="17"/>
      <c r="EY98" s="17"/>
      <c r="EZ98" s="17"/>
      <c r="FA98" s="17"/>
      <c r="FB98" s="17"/>
      <c r="FC98" s="17"/>
      <c r="FD98" s="17"/>
      <c r="FE98" s="17"/>
      <c r="FF98" s="17"/>
      <c r="FG98" s="17"/>
      <c r="FH98" s="17"/>
      <c r="FI98" s="17"/>
      <c r="FJ98" s="17"/>
      <c r="FK98" s="17"/>
      <c r="FL98" s="17"/>
      <c r="FM98" s="17"/>
      <c r="FN98" s="17"/>
      <c r="FO98" s="17"/>
      <c r="FP98" s="17"/>
      <c r="FQ98" s="17"/>
      <c r="FR98" s="17"/>
      <c r="FS98" s="17"/>
      <c r="FT98" s="17"/>
      <c r="FU98" s="17"/>
      <c r="FV98" s="17"/>
      <c r="FW98" s="17"/>
      <c r="FX98" s="17"/>
    </row>
    <row r="99" spans="2:180" ht="49.95" hidden="1" customHeight="1" outlineLevel="1">
      <c r="B99" s="199"/>
      <c r="C99" s="49"/>
      <c r="D99" s="32"/>
      <c r="E99" s="32"/>
      <c r="F99" s="32"/>
      <c r="G99" s="32"/>
      <c r="H99" s="32"/>
      <c r="J99" s="99"/>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c r="CV99" s="17"/>
      <c r="CW99" s="17"/>
      <c r="CX99" s="17"/>
      <c r="CY99" s="17"/>
      <c r="CZ99" s="17"/>
      <c r="DA99" s="17"/>
      <c r="DB99" s="17"/>
      <c r="DC99" s="17"/>
      <c r="DD99" s="17"/>
      <c r="DE99" s="17"/>
      <c r="DF99" s="17"/>
      <c r="DG99" s="17"/>
      <c r="DH99" s="17"/>
      <c r="DI99" s="17"/>
      <c r="DJ99" s="17"/>
      <c r="DK99" s="17"/>
      <c r="DL99" s="17"/>
      <c r="DM99" s="17"/>
      <c r="DN99" s="17"/>
      <c r="DO99" s="17"/>
      <c r="DP99" s="17"/>
      <c r="DQ99" s="17"/>
      <c r="DR99" s="17"/>
      <c r="DS99" s="17"/>
      <c r="DT99" s="17"/>
      <c r="DU99" s="17"/>
      <c r="DV99" s="17"/>
      <c r="DW99" s="17"/>
      <c r="DX99" s="17"/>
      <c r="DY99" s="17"/>
      <c r="DZ99" s="17"/>
      <c r="EA99" s="17"/>
      <c r="EB99" s="17"/>
      <c r="EC99" s="17"/>
      <c r="ED99" s="17"/>
      <c r="EE99" s="17"/>
      <c r="EF99" s="17"/>
      <c r="EG99" s="17"/>
      <c r="EH99" s="17"/>
      <c r="EI99" s="17"/>
      <c r="EJ99" s="17"/>
      <c r="EK99" s="17"/>
      <c r="EL99" s="17"/>
      <c r="EM99" s="17"/>
      <c r="EN99" s="17"/>
      <c r="EO99" s="17"/>
      <c r="EP99" s="17"/>
      <c r="EQ99" s="17"/>
      <c r="ER99" s="17"/>
      <c r="ES99" s="17"/>
      <c r="ET99" s="17"/>
      <c r="EU99" s="17"/>
      <c r="EV99" s="17"/>
      <c r="EW99" s="17"/>
      <c r="EX99" s="17"/>
      <c r="EY99" s="17"/>
      <c r="EZ99" s="17"/>
      <c r="FA99" s="17"/>
      <c r="FB99" s="17"/>
      <c r="FC99" s="17"/>
      <c r="FD99" s="17"/>
      <c r="FE99" s="17"/>
      <c r="FF99" s="17"/>
      <c r="FG99" s="17"/>
      <c r="FH99" s="17"/>
      <c r="FI99" s="17"/>
      <c r="FJ99" s="17"/>
      <c r="FK99" s="17"/>
      <c r="FL99" s="17"/>
      <c r="FM99" s="17"/>
      <c r="FN99" s="17"/>
      <c r="FO99" s="17"/>
      <c r="FP99" s="17"/>
      <c r="FQ99" s="17"/>
      <c r="FR99" s="17"/>
      <c r="FS99" s="17"/>
      <c r="FT99" s="17"/>
      <c r="FU99" s="17"/>
      <c r="FV99" s="17"/>
      <c r="FW99" s="17"/>
      <c r="FX99" s="17"/>
    </row>
    <row r="100" spans="2:180" ht="42" hidden="1" customHeight="1" outlineLevel="1">
      <c r="B100" s="198"/>
      <c r="C100" s="278" t="str">
        <f>IF(OR(D85="Axe_1",D85="Axe_2"),"Combien d'action(s) compose(nt) le projet global ?"," ")</f>
        <v>Combien d'action(s) compose(nt) le projet global ?</v>
      </c>
      <c r="D100" s="148">
        <v>1</v>
      </c>
      <c r="E100" s="32"/>
      <c r="F100" s="32"/>
      <c r="G100" s="32"/>
      <c r="H100" s="32"/>
      <c r="J100" s="99" t="s">
        <v>51</v>
      </c>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c r="DA100" s="17"/>
      <c r="DB100" s="17"/>
      <c r="DC100" s="17"/>
      <c r="DD100" s="17"/>
      <c r="DE100" s="17"/>
      <c r="DF100" s="17"/>
      <c r="DG100" s="17"/>
      <c r="DH100" s="17"/>
      <c r="DI100" s="17"/>
      <c r="DJ100" s="17"/>
      <c r="DK100" s="17"/>
      <c r="DL100" s="17"/>
      <c r="DM100" s="17"/>
      <c r="DN100" s="17"/>
      <c r="DO100" s="17"/>
      <c r="DP100" s="17"/>
      <c r="DQ100" s="17"/>
      <c r="DR100" s="17"/>
      <c r="DS100" s="17"/>
      <c r="DT100" s="17"/>
      <c r="DU100" s="17"/>
      <c r="DV100" s="17"/>
      <c r="DW100" s="17"/>
      <c r="DX100" s="17"/>
      <c r="DY100" s="17"/>
      <c r="DZ100" s="17"/>
      <c r="EA100" s="17"/>
      <c r="EB100" s="17"/>
      <c r="EC100" s="17"/>
      <c r="ED100" s="17"/>
      <c r="EE100" s="17"/>
      <c r="EF100" s="17"/>
      <c r="EG100" s="17"/>
      <c r="EH100" s="17"/>
      <c r="EI100" s="17"/>
      <c r="EJ100" s="17"/>
      <c r="EK100" s="17"/>
      <c r="EL100" s="17"/>
      <c r="EM100" s="17"/>
      <c r="EN100" s="17"/>
      <c r="EO100" s="17"/>
      <c r="EP100" s="17"/>
      <c r="EQ100" s="17"/>
      <c r="ER100" s="17"/>
      <c r="ES100" s="17"/>
      <c r="ET100" s="17"/>
      <c r="EU100" s="17"/>
      <c r="EV100" s="17"/>
      <c r="EW100" s="17"/>
      <c r="EX100" s="17"/>
      <c r="EY100" s="17"/>
      <c r="EZ100" s="17"/>
      <c r="FA100" s="17"/>
      <c r="FB100" s="17"/>
      <c r="FC100" s="17"/>
      <c r="FD100" s="17"/>
      <c r="FE100" s="17"/>
      <c r="FF100" s="17"/>
      <c r="FG100" s="17"/>
      <c r="FH100" s="17"/>
      <c r="FI100" s="17"/>
      <c r="FJ100" s="17"/>
      <c r="FK100" s="17"/>
      <c r="FL100" s="17"/>
      <c r="FM100" s="17"/>
      <c r="FN100" s="17"/>
      <c r="FO100" s="17"/>
      <c r="FP100" s="17"/>
      <c r="FQ100" s="17"/>
      <c r="FR100" s="17"/>
      <c r="FS100" s="17"/>
      <c r="FT100" s="17"/>
      <c r="FU100" s="17"/>
      <c r="FV100" s="17"/>
      <c r="FW100" s="17"/>
      <c r="FX100" s="17"/>
    </row>
    <row r="101" spans="2:180" ht="25.5" hidden="1" outlineLevel="1">
      <c r="B101" s="50"/>
      <c r="C101" s="32"/>
      <c r="D101" s="32"/>
      <c r="E101" s="32"/>
      <c r="F101" s="32"/>
      <c r="G101" s="32"/>
      <c r="H101" s="32"/>
      <c r="J101" s="99"/>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c r="CS101" s="17"/>
      <c r="CT101" s="17"/>
      <c r="CU101" s="17"/>
      <c r="CV101" s="17"/>
      <c r="CW101" s="17"/>
      <c r="CX101" s="17"/>
      <c r="CY101" s="17"/>
      <c r="CZ101" s="17"/>
      <c r="DA101" s="17"/>
      <c r="DB101" s="17"/>
      <c r="DC101" s="17"/>
      <c r="DD101" s="17"/>
      <c r="DE101" s="17"/>
      <c r="DF101" s="17"/>
      <c r="DG101" s="17"/>
      <c r="DH101" s="17"/>
      <c r="DI101" s="17"/>
      <c r="DJ101" s="17"/>
      <c r="DK101" s="17"/>
      <c r="DL101" s="17"/>
      <c r="DM101" s="17"/>
      <c r="DN101" s="17"/>
      <c r="DO101" s="17"/>
      <c r="DP101" s="17"/>
      <c r="DQ101" s="17"/>
      <c r="DR101" s="17"/>
      <c r="DS101" s="17"/>
      <c r="DT101" s="17"/>
      <c r="DU101" s="17"/>
      <c r="DV101" s="17"/>
      <c r="DW101" s="17"/>
      <c r="DX101" s="17"/>
      <c r="DY101" s="17"/>
      <c r="DZ101" s="17"/>
      <c r="EA101" s="17"/>
      <c r="EB101" s="17"/>
      <c r="EC101" s="17"/>
      <c r="ED101" s="17"/>
      <c r="EE101" s="17"/>
      <c r="EF101" s="17"/>
      <c r="EG101" s="17"/>
      <c r="EH101" s="17"/>
      <c r="EI101" s="17"/>
      <c r="EJ101" s="17"/>
      <c r="EK101" s="17"/>
      <c r="EL101" s="17"/>
      <c r="EM101" s="17"/>
      <c r="EN101" s="17"/>
      <c r="EO101" s="17"/>
      <c r="EP101" s="17"/>
      <c r="EQ101" s="17"/>
      <c r="ER101" s="17"/>
      <c r="ES101" s="17"/>
      <c r="ET101" s="17"/>
      <c r="EU101" s="17"/>
      <c r="EV101" s="17"/>
      <c r="EW101" s="17"/>
      <c r="EX101" s="17"/>
      <c r="EY101" s="17"/>
      <c r="EZ101" s="17"/>
      <c r="FA101" s="17"/>
      <c r="FB101" s="17"/>
      <c r="FC101" s="17"/>
      <c r="FD101" s="17"/>
      <c r="FE101" s="17"/>
      <c r="FF101" s="17"/>
      <c r="FG101" s="17"/>
      <c r="FH101" s="17"/>
      <c r="FI101" s="17"/>
      <c r="FJ101" s="17"/>
      <c r="FK101" s="17"/>
      <c r="FL101" s="17"/>
      <c r="FM101" s="17"/>
      <c r="FN101" s="17"/>
      <c r="FO101" s="17"/>
      <c r="FP101" s="17"/>
      <c r="FQ101" s="17"/>
      <c r="FR101" s="17"/>
      <c r="FS101" s="17"/>
      <c r="FT101" s="17"/>
      <c r="FU101" s="17"/>
      <c r="FV101" s="17"/>
      <c r="FW101" s="17"/>
      <c r="FX101" s="17"/>
    </row>
    <row r="102" spans="2:180" s="17" customFormat="1" ht="21" customHeight="1" collapsed="1">
      <c r="B102" s="4"/>
      <c r="C102" s="4"/>
      <c r="D102" s="47"/>
      <c r="E102" s="47"/>
      <c r="F102" s="47"/>
      <c r="G102" s="47"/>
      <c r="H102" s="47"/>
      <c r="J102" s="99"/>
    </row>
    <row r="103" spans="2:180" s="17" customFormat="1" ht="21" customHeight="1">
      <c r="B103" s="4"/>
      <c r="C103" s="4"/>
      <c r="D103" s="47"/>
      <c r="E103" s="47"/>
      <c r="F103" s="47"/>
      <c r="G103" s="47"/>
      <c r="H103" s="47"/>
      <c r="J103" s="99"/>
    </row>
    <row r="104" spans="2:180" s="17" customFormat="1" ht="58.5" customHeight="1">
      <c r="B104" s="4"/>
      <c r="C104" s="240" t="s">
        <v>56</v>
      </c>
      <c r="D104" s="319">
        <f>+D79</f>
        <v>0</v>
      </c>
      <c r="E104" s="320"/>
      <c r="F104" s="321"/>
      <c r="G104" s="47"/>
      <c r="H104" s="47"/>
      <c r="J104" s="99"/>
    </row>
    <row r="105" spans="2:180" s="17" customFormat="1" ht="21" customHeight="1">
      <c r="B105" s="4"/>
      <c r="C105" s="4"/>
      <c r="D105" s="47"/>
      <c r="E105" s="47"/>
      <c r="F105" s="47"/>
      <c r="G105" s="47"/>
      <c r="H105" s="47"/>
      <c r="J105" s="99"/>
    </row>
    <row r="106" spans="2:180" ht="60" customHeight="1">
      <c r="B106" s="56"/>
      <c r="C106" s="259" t="str">
        <f>IF($F$106="Axe_1","Description Action 1 sur","Desciption du Service 2027")</f>
        <v>Description Action 1 sur</v>
      </c>
      <c r="D106" s="260">
        <f>IF(AND($D$100&gt;=1,F106="Axe_1"),+$D$100,"")</f>
        <v>1</v>
      </c>
      <c r="E106" s="41"/>
      <c r="F106" s="236" t="str">
        <f>+$D$85</f>
        <v>Axe_1</v>
      </c>
      <c r="G106" s="341" t="str">
        <f>IF(F106&lt;&gt;" ",$E$85," ")</f>
        <v>Implication et participation des familles avec des interventions collectives</v>
      </c>
      <c r="H106" s="341"/>
      <c r="I106" s="341"/>
      <c r="J106" s="10" t="s">
        <v>68</v>
      </c>
    </row>
    <row r="107" spans="2:180" ht="60" customHeight="1">
      <c r="B107" s="56"/>
      <c r="C107" s="255" t="s">
        <v>69</v>
      </c>
      <c r="D107" s="256"/>
      <c r="E107" s="41"/>
      <c r="F107" s="237" t="s">
        <v>70</v>
      </c>
      <c r="G107" s="345"/>
      <c r="H107" s="345"/>
      <c r="I107" s="345"/>
      <c r="J107" s="10" t="s">
        <v>72</v>
      </c>
    </row>
    <row r="108" spans="2:180" ht="49.2" outlineLevel="1">
      <c r="B108" s="50"/>
      <c r="C108" s="32"/>
      <c r="D108" s="32"/>
      <c r="E108" s="32"/>
      <c r="F108" s="32"/>
      <c r="G108" s="32"/>
      <c r="H108" s="32"/>
      <c r="J108" s="10" t="s">
        <v>73</v>
      </c>
    </row>
    <row r="109" spans="2:180" outlineLevel="1">
      <c r="B109" s="50"/>
      <c r="C109" s="32"/>
      <c r="D109" s="32"/>
      <c r="E109" s="32"/>
      <c r="F109" s="32"/>
      <c r="G109" s="32"/>
      <c r="H109" s="32"/>
      <c r="J109" s="10" t="s">
        <v>16</v>
      </c>
    </row>
    <row r="110" spans="2:180" ht="49.95" customHeight="1" outlineLevel="1">
      <c r="B110" s="50"/>
      <c r="C110" s="41" t="s">
        <v>74</v>
      </c>
      <c r="D110" s="122"/>
      <c r="E110" s="32"/>
      <c r="F110" s="46" t="str">
        <f>IF(D110="Non","N° de la demande ELAN", " ")</f>
        <v xml:space="preserve"> </v>
      </c>
      <c r="G110" s="123"/>
      <c r="H110" s="32"/>
      <c r="J110" s="10" t="s">
        <v>75</v>
      </c>
    </row>
    <row r="111" spans="2:180" ht="21.75" customHeight="1" outlineLevel="1">
      <c r="B111" s="50"/>
      <c r="C111" s="36"/>
      <c r="D111" s="36"/>
      <c r="E111" s="32"/>
      <c r="F111" s="46"/>
      <c r="G111" s="47"/>
      <c r="H111" s="32"/>
    </row>
    <row r="112" spans="2:180" ht="25.95" customHeight="1" outlineLevel="1">
      <c r="B112" s="50"/>
      <c r="C112" s="45"/>
      <c r="D112" s="32"/>
      <c r="E112" s="32"/>
      <c r="F112" s="31"/>
      <c r="G112" s="31"/>
      <c r="H112" s="32"/>
    </row>
    <row r="113" spans="2:10" ht="49.95" customHeight="1" outlineLevel="1">
      <c r="B113" s="50"/>
      <c r="C113" s="41" t="s">
        <v>76</v>
      </c>
      <c r="D113" s="122"/>
      <c r="E113" s="32"/>
      <c r="F113" s="46" t="str">
        <f>IF(D113="Autre","Veuillez préciser", " ")</f>
        <v xml:space="preserve"> </v>
      </c>
      <c r="G113" s="47"/>
      <c r="H113" s="32"/>
    </row>
    <row r="114" spans="2:10" ht="25.5" outlineLevel="1">
      <c r="B114" s="50"/>
      <c r="C114" s="32"/>
      <c r="D114" s="32"/>
      <c r="E114" s="32"/>
      <c r="F114" s="32"/>
      <c r="G114" s="32"/>
      <c r="H114" s="32"/>
    </row>
    <row r="115" spans="2:10" ht="117" customHeight="1" outlineLevel="1">
      <c r="B115" s="50"/>
      <c r="C115" s="41" t="s">
        <v>78</v>
      </c>
      <c r="D115" s="315"/>
      <c r="E115" s="315"/>
      <c r="F115" s="315"/>
      <c r="G115" s="32"/>
      <c r="H115" s="32"/>
      <c r="J115" s="10" t="s">
        <v>16</v>
      </c>
    </row>
    <row r="116" spans="2:10" ht="25.5" outlineLevel="1">
      <c r="B116" s="50"/>
      <c r="C116" s="32"/>
      <c r="D116" s="32"/>
      <c r="E116" s="32"/>
      <c r="F116" s="32"/>
      <c r="G116" s="32"/>
      <c r="H116" s="32"/>
    </row>
    <row r="117" spans="2:10" ht="102.6" customHeight="1" outlineLevel="1">
      <c r="B117" s="50"/>
      <c r="C117" s="41" t="s">
        <v>80</v>
      </c>
      <c r="D117" s="315"/>
      <c r="E117" s="315"/>
      <c r="F117" s="315"/>
      <c r="G117" s="32"/>
      <c r="H117" s="32"/>
      <c r="J117" s="10" t="s">
        <v>16</v>
      </c>
    </row>
    <row r="118" spans="2:10" ht="25.5" outlineLevel="1">
      <c r="B118" s="50"/>
      <c r="C118" s="32"/>
      <c r="D118" s="32"/>
      <c r="E118" s="32"/>
      <c r="F118" s="32"/>
      <c r="G118" s="32"/>
      <c r="H118" s="32"/>
    </row>
    <row r="119" spans="2:10" ht="25.5" outlineLevel="1" collapsed="1">
      <c r="B119" s="51"/>
      <c r="C119" s="47"/>
      <c r="D119" s="47"/>
      <c r="E119" s="47"/>
      <c r="F119" s="47"/>
      <c r="G119" s="47"/>
      <c r="H119" s="32"/>
    </row>
    <row r="120" spans="2:10" ht="50.1" customHeight="1" outlineLevel="1">
      <c r="B120" s="59"/>
      <c r="C120" s="340" t="str">
        <f>IF($F$106="Axe_1","Bénéficiaires de l'Action 1","Desciption des bénéficiaires")</f>
        <v>Bénéficiaires de l'Action 1</v>
      </c>
      <c r="D120" s="340"/>
      <c r="E120" s="32"/>
      <c r="F120" s="32"/>
      <c r="G120" s="32"/>
      <c r="H120" s="58"/>
      <c r="J120" s="10" t="s">
        <v>68</v>
      </c>
    </row>
    <row r="121" spans="2:10" outlineLevel="1">
      <c r="B121" s="60"/>
      <c r="C121" s="32"/>
      <c r="D121" s="32"/>
      <c r="E121" s="32"/>
      <c r="F121" s="32"/>
      <c r="G121" s="32"/>
      <c r="H121" s="32"/>
      <c r="J121" s="10" t="s">
        <v>51</v>
      </c>
    </row>
    <row r="122" spans="2:10" ht="51" customHeight="1" outlineLevel="1">
      <c r="B122" s="15"/>
      <c r="C122" s="41" t="s">
        <v>82</v>
      </c>
      <c r="D122" s="122"/>
      <c r="E122" s="32"/>
      <c r="F122" s="41"/>
      <c r="G122" s="41"/>
      <c r="H122" s="32"/>
    </row>
    <row r="123" spans="2:10" ht="25.5" outlineLevel="1">
      <c r="B123" s="15"/>
      <c r="C123" s="32"/>
      <c r="D123" s="49"/>
      <c r="E123" s="32"/>
      <c r="F123" s="41"/>
      <c r="G123" s="41"/>
      <c r="H123" s="32"/>
    </row>
    <row r="124" spans="2:10" ht="51" customHeight="1" outlineLevel="1">
      <c r="B124" s="15"/>
      <c r="C124" s="41" t="s">
        <v>84</v>
      </c>
      <c r="D124" s="122"/>
      <c r="E124" s="32"/>
      <c r="F124" s="46" t="str">
        <f>IF(D124="Autre","Veuillez préciser", " ")</f>
        <v xml:space="preserve"> </v>
      </c>
      <c r="G124" s="47"/>
      <c r="H124" s="32"/>
      <c r="J124" s="10" t="s">
        <v>51</v>
      </c>
    </row>
    <row r="125" spans="2:10" ht="25.5" outlineLevel="1">
      <c r="B125" s="15"/>
      <c r="C125" s="32"/>
      <c r="D125" s="41"/>
      <c r="E125" s="32"/>
      <c r="F125" s="41"/>
      <c r="G125" s="41"/>
      <c r="H125" s="32"/>
    </row>
    <row r="126" spans="2:10" ht="25.5" outlineLevel="1">
      <c r="B126" s="15"/>
      <c r="C126" s="32"/>
      <c r="D126" s="41"/>
      <c r="E126" s="32"/>
      <c r="F126" s="41"/>
      <c r="G126" s="41"/>
      <c r="H126" s="32"/>
    </row>
    <row r="127" spans="2:10" outlineLevel="1">
      <c r="B127" s="15"/>
      <c r="C127" s="41" t="s">
        <v>86</v>
      </c>
      <c r="D127" s="124"/>
      <c r="E127" s="32"/>
      <c r="F127" s="41" t="str">
        <f>IF($D$127="Oui","Précisez le type de participation"," ")</f>
        <v xml:space="preserve"> </v>
      </c>
      <c r="G127" s="123"/>
      <c r="H127" s="32"/>
      <c r="J127" s="10" t="s">
        <v>67</v>
      </c>
    </row>
    <row r="128" spans="2:10" ht="41.4" customHeight="1" outlineLevel="1">
      <c r="B128" s="15"/>
      <c r="C128" s="36"/>
      <c r="D128" s="36"/>
      <c r="E128" s="32"/>
      <c r="F128" s="41" t="str">
        <f>IF($D$127="Oui","Précisez le montant de la participation"," ")</f>
        <v xml:space="preserve"> </v>
      </c>
      <c r="G128" s="125"/>
      <c r="H128" s="32"/>
    </row>
    <row r="129" spans="2:10" ht="25.5" outlineLevel="1">
      <c r="B129" s="15"/>
      <c r="C129" s="32"/>
      <c r="D129" s="49"/>
      <c r="E129" s="32"/>
      <c r="F129" s="41"/>
      <c r="G129" s="41"/>
      <c r="H129" s="32"/>
    </row>
    <row r="130" spans="2:10" outlineLevel="1">
      <c r="B130" s="15"/>
      <c r="C130" s="41" t="s">
        <v>87</v>
      </c>
      <c r="D130" s="122"/>
      <c r="E130" s="32"/>
      <c r="F130" s="46" t="str">
        <f>IF(D130="Autres","Veuillez préciser", " ")</f>
        <v xml:space="preserve"> </v>
      </c>
      <c r="G130" s="123"/>
      <c r="H130" s="32"/>
      <c r="J130" s="10" t="s">
        <v>51</v>
      </c>
    </row>
    <row r="131" spans="2:10" outlineLevel="1">
      <c r="B131" s="15"/>
      <c r="C131" s="32"/>
      <c r="D131" s="49"/>
      <c r="E131" s="32"/>
      <c r="F131" s="41"/>
      <c r="G131" s="41"/>
      <c r="H131" s="32"/>
      <c r="J131" s="10" t="s">
        <v>16</v>
      </c>
    </row>
    <row r="132" spans="2:10" ht="18.600000000000001" customHeight="1" outlineLevel="1">
      <c r="B132" s="15"/>
      <c r="C132" s="324"/>
      <c r="D132" s="324"/>
      <c r="E132" s="47"/>
      <c r="F132" s="55"/>
      <c r="G132" s="55"/>
      <c r="H132" s="47"/>
      <c r="J132" s="18"/>
    </row>
    <row r="133" spans="2:10" ht="50.1" customHeight="1" outlineLevel="1">
      <c r="B133" s="15"/>
      <c r="C133" s="340" t="str">
        <f>IF($F$106="Axe_1","Territoire de l'Action 1","Territoire de l'Action")</f>
        <v>Territoire de l'Action 1</v>
      </c>
      <c r="D133" s="340"/>
      <c r="E133" s="61"/>
      <c r="F133" s="61"/>
      <c r="G133" s="61"/>
      <c r="H133" s="61"/>
      <c r="J133" s="10" t="s">
        <v>68</v>
      </c>
    </row>
    <row r="134" spans="2:10" ht="25.5" outlineLevel="1">
      <c r="B134" s="15"/>
      <c r="C134" s="31"/>
      <c r="D134" s="31"/>
      <c r="E134" s="61"/>
      <c r="F134" s="61"/>
      <c r="G134" s="61"/>
      <c r="H134" s="31"/>
    </row>
    <row r="135" spans="2:10" ht="51" customHeight="1" outlineLevel="1">
      <c r="B135" s="15"/>
      <c r="C135" s="41" t="s">
        <v>89</v>
      </c>
      <c r="D135" s="126"/>
      <c r="E135" s="61"/>
      <c r="F135" s="61"/>
      <c r="G135" s="61"/>
      <c r="H135" s="31"/>
      <c r="J135" s="10" t="s">
        <v>51</v>
      </c>
    </row>
    <row r="136" spans="2:10" ht="25.5" outlineLevel="1">
      <c r="B136" s="15"/>
      <c r="C136" s="41"/>
      <c r="D136" s="31"/>
      <c r="E136" s="61"/>
      <c r="F136" s="61"/>
      <c r="G136" s="61"/>
      <c r="H136" s="31"/>
    </row>
    <row r="137" spans="2:10" ht="51" customHeight="1" outlineLevel="1">
      <c r="B137" s="15"/>
      <c r="C137" s="41" t="str" cm="1">
        <f t="array" ref="C137">_xlfn.IFS(
$D$135="Itinérante","Codes postaux",
$D$135="Communale","Code postal",
$D$135="Intercommunale","Codes postaux des lieux de déroulement de l'action",
$D$135="Départementale","Code postal du département",
TRUE,""
)</f>
        <v/>
      </c>
      <c r="D137" s="322"/>
      <c r="E137" s="322"/>
      <c r="F137" s="322"/>
      <c r="G137" s="61"/>
      <c r="H137" s="31"/>
    </row>
    <row r="138" spans="2:10" ht="25.5" outlineLevel="1">
      <c r="B138" s="15"/>
      <c r="C138" s="107"/>
      <c r="D138" s="31"/>
      <c r="E138" s="61"/>
      <c r="F138" s="61"/>
      <c r="G138" s="61"/>
      <c r="H138" s="31"/>
    </row>
    <row r="139" spans="2:10" ht="178.5" customHeight="1" outlineLevel="1">
      <c r="B139" s="15"/>
      <c r="C139" s="41" t="str" cm="1">
        <f t="array" ref="C139">_xlfn.IFS(
$D$135="Itinérante","Communes",$D$135="Communale","Commune",$D$135="Intercommunale","Communes",$D$135="Départementale","Communes",TRUE,"")</f>
        <v/>
      </c>
      <c r="D139" s="350"/>
      <c r="E139" s="351"/>
      <c r="F139" s="352"/>
      <c r="G139" s="61"/>
      <c r="H139" s="31"/>
      <c r="J139" s="10" t="s">
        <v>91</v>
      </c>
    </row>
    <row r="140" spans="2:10" ht="25.5" outlineLevel="1">
      <c r="B140" s="15"/>
      <c r="C140" s="31"/>
      <c r="D140" s="31"/>
      <c r="E140" s="61"/>
      <c r="F140" s="61"/>
      <c r="G140" s="61"/>
      <c r="H140" s="31"/>
    </row>
    <row r="141" spans="2:10" ht="50.1" customHeight="1" outlineLevel="1">
      <c r="B141" s="15"/>
      <c r="C141" s="340" t="str">
        <f>IF($F$106="Axe_1","Calendrier de la mise en œuvre de l'Action 1","Calendrier de mise en œuvre de l'Action")</f>
        <v>Calendrier de la mise en œuvre de l'Action 1</v>
      </c>
      <c r="D141" s="340"/>
      <c r="E141" s="31"/>
      <c r="F141" s="31"/>
      <c r="G141" s="31"/>
      <c r="H141" s="31"/>
      <c r="J141" s="10" t="s">
        <v>68</v>
      </c>
    </row>
    <row r="142" spans="2:10" ht="25.5" outlineLevel="1">
      <c r="B142" s="15"/>
      <c r="C142" s="31"/>
      <c r="D142" s="31"/>
      <c r="E142" s="31"/>
      <c r="F142" s="32" t="s">
        <v>92</v>
      </c>
      <c r="G142" s="31"/>
      <c r="H142" s="31"/>
    </row>
    <row r="143" spans="2:10" ht="49.95" customHeight="1" outlineLevel="1">
      <c r="B143" s="15"/>
      <c r="C143" s="41" t="s">
        <v>93</v>
      </c>
      <c r="D143" s="127"/>
      <c r="E143" s="31"/>
      <c r="F143" s="104" t="str">
        <f>IF((F106="Axe_1"),"Indiquez le nombre de séances envisagées dans l'année
(entre 0 et 150)"," ")</f>
        <v>Indiquez le nombre de séances envisagées dans l'année
(entre 0 et 150)</v>
      </c>
      <c r="G143" s="271"/>
      <c r="H143" s="31"/>
      <c r="J143" s="10" t="s">
        <v>16</v>
      </c>
    </row>
    <row r="144" spans="2:10" ht="25.5" outlineLevel="1">
      <c r="B144" s="15"/>
      <c r="C144" s="31"/>
      <c r="D144" s="31"/>
      <c r="E144" s="31"/>
      <c r="F144" s="31"/>
      <c r="G144" s="31"/>
      <c r="H144" s="31"/>
    </row>
    <row r="145" spans="2:10" ht="49.95" customHeight="1" outlineLevel="1">
      <c r="B145" s="15"/>
      <c r="C145" s="41" t="s">
        <v>94</v>
      </c>
      <c r="D145" s="127"/>
      <c r="E145" s="31"/>
      <c r="F145" s="31"/>
      <c r="G145" s="31"/>
      <c r="H145" s="31"/>
      <c r="J145" s="10" t="s">
        <v>16</v>
      </c>
    </row>
    <row r="146" spans="2:10" outlineLevel="1">
      <c r="B146" s="15"/>
      <c r="C146" s="31"/>
      <c r="D146" s="31"/>
      <c r="E146" s="31"/>
      <c r="F146" s="31"/>
      <c r="G146" s="31"/>
      <c r="H146" s="31"/>
      <c r="J146" s="10" t="s">
        <v>16</v>
      </c>
    </row>
    <row r="147" spans="2:10" ht="25.5" outlineLevel="1">
      <c r="B147" s="15"/>
      <c r="C147" s="17"/>
      <c r="D147" s="17"/>
      <c r="E147" s="17"/>
      <c r="F147" s="17"/>
      <c r="G147" s="17"/>
      <c r="H147" s="17"/>
    </row>
    <row r="148" spans="2:10" ht="49.2" outlineLevel="1">
      <c r="B148" s="15"/>
      <c r="C148" s="340" t="str">
        <f>IF($F$106="Axe_1","Evaluation de l'Action 1","Evaluation du service")</f>
        <v>Evaluation de l'Action 1</v>
      </c>
      <c r="D148" s="340"/>
      <c r="E148" s="31"/>
      <c r="F148" s="31"/>
      <c r="G148" s="31"/>
      <c r="H148" s="31"/>
      <c r="J148" s="10" t="s">
        <v>68</v>
      </c>
    </row>
    <row r="149" spans="2:10" ht="25.5" outlineLevel="1">
      <c r="B149" s="15"/>
      <c r="C149" s="31"/>
      <c r="D149" s="31"/>
      <c r="E149" s="31"/>
      <c r="F149" s="31"/>
      <c r="G149" s="31"/>
      <c r="H149" s="31"/>
    </row>
    <row r="150" spans="2:10" ht="49.95" customHeight="1" outlineLevel="1">
      <c r="B150" s="15"/>
      <c r="C150" s="41" t="s">
        <v>95</v>
      </c>
      <c r="D150" s="315"/>
      <c r="E150" s="315"/>
      <c r="F150" s="315"/>
      <c r="G150" s="315"/>
      <c r="H150" s="31"/>
      <c r="J150" s="10" t="s">
        <v>16</v>
      </c>
    </row>
    <row r="151" spans="2:10" ht="46.2" customHeight="1" outlineLevel="1">
      <c r="B151" s="15"/>
      <c r="C151" s="31"/>
      <c r="D151" s="315"/>
      <c r="E151" s="315"/>
      <c r="F151" s="315"/>
      <c r="G151" s="315"/>
      <c r="H151" s="31"/>
    </row>
    <row r="152" spans="2:10" ht="25.5" outlineLevel="1">
      <c r="B152" s="15"/>
      <c r="C152" s="31"/>
      <c r="D152" s="31"/>
      <c r="E152" s="31"/>
      <c r="F152" s="31"/>
      <c r="G152" s="31"/>
      <c r="H152" s="31"/>
    </row>
    <row r="153" spans="2:10" ht="49.95" customHeight="1" outlineLevel="1">
      <c r="B153" s="15"/>
      <c r="C153" s="41" t="s">
        <v>96</v>
      </c>
      <c r="D153" s="315"/>
      <c r="E153" s="315"/>
      <c r="F153" s="315"/>
      <c r="G153" s="315"/>
      <c r="H153" s="31"/>
      <c r="J153" s="10" t="s">
        <v>16</v>
      </c>
    </row>
    <row r="154" spans="2:10" outlineLevel="1">
      <c r="B154" s="15"/>
      <c r="C154" s="31"/>
      <c r="D154" s="315"/>
      <c r="E154" s="315"/>
      <c r="F154" s="315"/>
      <c r="G154" s="315"/>
      <c r="H154" s="31"/>
    </row>
    <row r="155" spans="2:10" outlineLevel="1">
      <c r="B155" s="15"/>
      <c r="C155" s="31"/>
      <c r="D155" s="315"/>
      <c r="E155" s="315"/>
      <c r="F155" s="315"/>
      <c r="G155" s="315"/>
      <c r="H155" s="31"/>
    </row>
    <row r="156" spans="2:10" ht="25.5" outlineLevel="1">
      <c r="B156" s="15"/>
      <c r="C156" s="31"/>
      <c r="D156" s="117"/>
      <c r="E156" s="117"/>
      <c r="F156" s="117"/>
      <c r="G156" s="117"/>
      <c r="H156" s="31"/>
    </row>
    <row r="157" spans="2:10" ht="67.5" customHeight="1" outlineLevel="1">
      <c r="B157" s="15"/>
      <c r="C157" s="340" t="str">
        <f>IF($F$106="Axe_1","Recrutement prévu pour l'Action 1 et liste des intervenants","Recrutement prévu pour le service")</f>
        <v>Recrutement prévu pour l'Action 1 et liste des intervenants</v>
      </c>
      <c r="D157" s="340"/>
      <c r="E157" s="31"/>
      <c r="F157" s="31"/>
      <c r="G157" s="31"/>
      <c r="H157" s="31"/>
      <c r="J157" s="10" t="s">
        <v>68</v>
      </c>
    </row>
    <row r="158" spans="2:10" ht="25.5" outlineLevel="1">
      <c r="B158" s="15"/>
      <c r="C158" s="31"/>
      <c r="D158" s="31"/>
      <c r="E158" s="31"/>
      <c r="F158" s="31"/>
      <c r="G158" s="31"/>
      <c r="H158" s="31"/>
    </row>
    <row r="159" spans="2:10" ht="49.2" outlineLevel="1">
      <c r="B159" s="15"/>
      <c r="C159" s="41" t="s">
        <v>97</v>
      </c>
      <c r="D159" s="129"/>
      <c r="E159" s="31"/>
      <c r="F159" s="36" t="str">
        <f>IF($D$159="Oui","Veuillez préciser le nb de personnes"," ")</f>
        <v xml:space="preserve"> </v>
      </c>
      <c r="G159" s="63"/>
      <c r="H159" s="31"/>
      <c r="J159" s="10" t="s">
        <v>67</v>
      </c>
    </row>
    <row r="160" spans="2:10" ht="10.95" customHeight="1" outlineLevel="1">
      <c r="B160" s="15"/>
      <c r="C160" s="36"/>
      <c r="D160" s="105"/>
      <c r="E160" s="31"/>
      <c r="F160" s="36"/>
      <c r="G160" s="36"/>
      <c r="H160" s="31"/>
    </row>
    <row r="161" spans="2:10" outlineLevel="1">
      <c r="B161" s="15"/>
      <c r="C161" s="31"/>
      <c r="D161" s="31"/>
      <c r="E161" s="31"/>
      <c r="F161" s="36" t="str">
        <f>IF($D$159="Oui","Veuillez préciser le nb d'ETP"," ")</f>
        <v xml:space="preserve"> </v>
      </c>
      <c r="H161" s="31"/>
      <c r="J161" s="10" t="s">
        <v>16</v>
      </c>
    </row>
    <row r="162" spans="2:10" ht="25.5" outlineLevel="1">
      <c r="B162" s="15"/>
      <c r="C162" s="31"/>
      <c r="D162" s="31"/>
      <c r="E162" s="31"/>
      <c r="F162" s="31"/>
      <c r="G162" s="31"/>
      <c r="H162" s="31"/>
    </row>
    <row r="163" spans="2:10" ht="25.5" outlineLevel="1">
      <c r="B163" s="15"/>
      <c r="C163" s="143" t="s">
        <v>98</v>
      </c>
      <c r="D163" s="31"/>
      <c r="E163" s="31"/>
      <c r="F163" s="31"/>
      <c r="G163" s="31"/>
      <c r="H163" s="31"/>
    </row>
    <row r="164" spans="2:10" ht="25.5" outlineLevel="1">
      <c r="B164" s="15"/>
      <c r="C164" s="31"/>
      <c r="D164" s="31"/>
      <c r="E164" s="31"/>
      <c r="F164" s="31"/>
      <c r="G164" s="31"/>
      <c r="H164" s="31"/>
    </row>
    <row r="165" spans="2:10" outlineLevel="1">
      <c r="B165" s="15"/>
      <c r="C165" s="110" t="s">
        <v>99</v>
      </c>
      <c r="D165" s="110" t="s">
        <v>100</v>
      </c>
      <c r="E165" s="110" t="s">
        <v>101</v>
      </c>
      <c r="F165" s="110" t="s">
        <v>102</v>
      </c>
      <c r="G165" s="110" t="s">
        <v>103</v>
      </c>
      <c r="H165" s="31"/>
    </row>
    <row r="166" spans="2:10" ht="25.5" outlineLevel="1">
      <c r="B166" s="15"/>
      <c r="C166" s="77"/>
      <c r="D166" s="109"/>
      <c r="E166" s="78"/>
      <c r="F166" s="77"/>
      <c r="G166" s="100"/>
      <c r="H166" s="31"/>
    </row>
    <row r="167" spans="2:10" ht="25.5" outlineLevel="1">
      <c r="B167" s="15"/>
      <c r="C167" s="77"/>
      <c r="D167" s="109"/>
      <c r="E167" s="78"/>
      <c r="F167" s="77"/>
      <c r="G167" s="100"/>
      <c r="H167" s="31"/>
    </row>
    <row r="168" spans="2:10" ht="25.5" outlineLevel="1">
      <c r="B168" s="15"/>
      <c r="C168" s="77"/>
      <c r="D168" s="109"/>
      <c r="E168" s="78"/>
      <c r="F168" s="77"/>
      <c r="G168" s="100"/>
      <c r="H168" s="31"/>
    </row>
    <row r="169" spans="2:10" ht="25.5" outlineLevel="1">
      <c r="B169" s="15"/>
      <c r="C169" s="77"/>
      <c r="D169" s="109"/>
      <c r="E169" s="78"/>
      <c r="F169" s="77"/>
      <c r="G169" s="100"/>
      <c r="H169" s="31"/>
    </row>
    <row r="170" spans="2:10" ht="25.5" outlineLevel="1">
      <c r="B170" s="15"/>
      <c r="C170" s="77"/>
      <c r="D170" s="109"/>
      <c r="E170" s="78"/>
      <c r="F170" s="77"/>
      <c r="G170" s="101"/>
      <c r="H170" s="31"/>
    </row>
    <row r="171" spans="2:10" outlineLevel="1">
      <c r="B171" s="15"/>
      <c r="C171" s="31"/>
      <c r="D171" s="112" t="s">
        <v>105</v>
      </c>
      <c r="E171" s="79">
        <f>SUM(E166:E170)</f>
        <v>0</v>
      </c>
      <c r="F171" s="111" t="s">
        <v>105</v>
      </c>
      <c r="G171" s="102">
        <f>SUM(G166:G170)</f>
        <v>0</v>
      </c>
      <c r="H171" s="31"/>
    </row>
    <row r="172" spans="2:10" ht="25.5" outlineLevel="1">
      <c r="B172" s="15"/>
      <c r="C172" s="31"/>
      <c r="D172" s="31"/>
      <c r="E172" s="31"/>
      <c r="F172" s="31"/>
      <c r="G172" s="31"/>
      <c r="H172" s="31"/>
    </row>
    <row r="173" spans="2:10" ht="20.25" outlineLevel="1">
      <c r="B173" s="15"/>
      <c r="C173" s="17"/>
      <c r="D173" s="17"/>
      <c r="E173" s="17"/>
      <c r="F173" s="17"/>
      <c r="G173" s="17"/>
      <c r="H173" s="31"/>
      <c r="J173" s="4"/>
    </row>
    <row r="174" spans="2:10" ht="66.75" customHeight="1" outlineLevel="1">
      <c r="B174" s="272"/>
      <c r="C174" s="340" t="str">
        <f>IF($F$106="Axe_1","Analyse de la pratique pour l'Action 1","Recrutement prévu pour le service")</f>
        <v>Analyse de la pratique pour l'Action 1</v>
      </c>
      <c r="D174" s="340"/>
      <c r="E174" s="31"/>
      <c r="F174" s="31"/>
      <c r="G174" s="31"/>
      <c r="H174" s="31"/>
      <c r="J174" s="10" t="s">
        <v>68</v>
      </c>
    </row>
    <row r="175" spans="2:10" ht="25.5" outlineLevel="1">
      <c r="B175" s="272"/>
      <c r="C175" s="31"/>
      <c r="D175" s="31"/>
      <c r="E175" s="31"/>
      <c r="F175" s="31"/>
      <c r="G175" s="31"/>
      <c r="H175" s="31"/>
    </row>
    <row r="176" spans="2:10" outlineLevel="1">
      <c r="B176" s="272"/>
      <c r="C176" s="41" t="s">
        <v>106</v>
      </c>
      <c r="D176" s="129"/>
      <c r="E176" s="31"/>
      <c r="F176" s="31"/>
      <c r="G176" s="31"/>
      <c r="H176" s="31"/>
      <c r="J176" s="10" t="s">
        <v>67</v>
      </c>
    </row>
    <row r="177" spans="2:10" ht="25.5" outlineLevel="1">
      <c r="B177" s="272"/>
      <c r="C177" s="17"/>
      <c r="D177" s="17"/>
      <c r="E177" s="17"/>
      <c r="F177" s="17"/>
      <c r="G177" s="17"/>
      <c r="H177" s="31"/>
    </row>
    <row r="178" spans="2:10" ht="25.5" outlineLevel="1"/>
    <row r="179" spans="2:10" ht="67.5" customHeight="1" outlineLevel="1">
      <c r="B179" s="15"/>
      <c r="C179" s="340" t="str">
        <f>IF($F$106="Axe_1","Financement prévisionnel de l'action 1","Financement prévisionnel du service")</f>
        <v>Financement prévisionnel de l'action 1</v>
      </c>
      <c r="D179" s="340"/>
      <c r="E179" s="36"/>
      <c r="F179" s="36"/>
      <c r="G179" s="36"/>
      <c r="H179" s="36"/>
      <c r="J179" s="10" t="s">
        <v>107</v>
      </c>
    </row>
    <row r="180" spans="2:10" ht="26.25" outlineLevel="1">
      <c r="B180" s="15"/>
      <c r="C180" s="36"/>
      <c r="D180" s="36"/>
      <c r="E180" s="36"/>
      <c r="F180" s="36"/>
      <c r="G180" s="36"/>
      <c r="H180" s="36"/>
      <c r="J180" s="273"/>
    </row>
    <row r="181" spans="2:10" ht="26.25" outlineLevel="1">
      <c r="B181" s="15"/>
      <c r="C181" s="36"/>
      <c r="D181" s="36"/>
      <c r="E181" s="36"/>
      <c r="F181" s="36"/>
      <c r="G181" s="36"/>
      <c r="H181" s="36"/>
    </row>
    <row r="182" spans="2:10" outlineLevel="1">
      <c r="B182" s="15"/>
      <c r="C182" s="210" t="s">
        <v>108</v>
      </c>
      <c r="D182" s="82"/>
      <c r="E182" s="41"/>
      <c r="F182" s="211" t="s">
        <v>109</v>
      </c>
      <c r="G182" s="82"/>
      <c r="H182" s="36"/>
      <c r="J182" s="10" t="s">
        <v>16</v>
      </c>
    </row>
    <row r="183" spans="2:10" outlineLevel="1">
      <c r="B183" s="15"/>
      <c r="C183" s="212" t="s">
        <v>110</v>
      </c>
      <c r="D183" s="83"/>
      <c r="E183" s="41"/>
      <c r="F183" s="213" t="s">
        <v>111</v>
      </c>
      <c r="G183" s="83"/>
      <c r="H183" s="36"/>
    </row>
    <row r="184" spans="2:10" outlineLevel="1">
      <c r="B184" s="15"/>
      <c r="C184" s="214" t="s">
        <v>112</v>
      </c>
      <c r="D184" s="84"/>
      <c r="E184" s="41"/>
      <c r="F184" s="215" t="s">
        <v>113</v>
      </c>
      <c r="G184" s="84"/>
      <c r="H184" s="36"/>
    </row>
    <row r="185" spans="2:10" outlineLevel="1">
      <c r="B185" s="15"/>
      <c r="C185" s="216" t="s">
        <v>114</v>
      </c>
      <c r="D185" s="81"/>
      <c r="E185" s="41"/>
      <c r="F185" s="217" t="s">
        <v>115</v>
      </c>
      <c r="G185" s="81"/>
      <c r="H185" s="36"/>
      <c r="J185" s="10" t="s">
        <v>16</v>
      </c>
    </row>
    <row r="186" spans="2:10" ht="26.25" outlineLevel="1">
      <c r="B186" s="15"/>
      <c r="C186" s="171"/>
      <c r="D186" s="46"/>
      <c r="E186" s="41"/>
      <c r="F186" s="41"/>
      <c r="G186" s="41"/>
      <c r="H186" s="36"/>
    </row>
    <row r="187" spans="2:10" outlineLevel="1">
      <c r="B187" s="15"/>
      <c r="C187" s="210" t="s">
        <v>116</v>
      </c>
      <c r="D187" s="294">
        <f>+D182-G182</f>
        <v>0</v>
      </c>
      <c r="E187" s="218" t="e">
        <f>+D187/D182</f>
        <v>#DIV/0!</v>
      </c>
      <c r="F187" s="41"/>
      <c r="G187" s="41"/>
      <c r="H187" s="36"/>
      <c r="J187" s="10" t="s">
        <v>16</v>
      </c>
    </row>
    <row r="188" spans="2:10" outlineLevel="1">
      <c r="B188" s="15"/>
      <c r="C188" s="212" t="s">
        <v>117</v>
      </c>
      <c r="D188" s="294">
        <f>+D183-G183</f>
        <v>0</v>
      </c>
      <c r="E188" s="219" t="e">
        <f t="shared" ref="E188:E190" si="0">+D188/D183</f>
        <v>#DIV/0!</v>
      </c>
      <c r="F188" s="41"/>
      <c r="G188" s="41"/>
      <c r="H188" s="36"/>
    </row>
    <row r="189" spans="2:10" outlineLevel="1">
      <c r="B189" s="15"/>
      <c r="C189" s="214" t="s">
        <v>118</v>
      </c>
      <c r="D189" s="296">
        <f>+D184-G184</f>
        <v>0</v>
      </c>
      <c r="E189" s="219" t="e">
        <f t="shared" si="0"/>
        <v>#DIV/0!</v>
      </c>
      <c r="F189" s="41"/>
      <c r="G189" s="41"/>
      <c r="H189" s="36"/>
    </row>
    <row r="190" spans="2:10" outlineLevel="1">
      <c r="B190" s="15"/>
      <c r="C190" s="216" t="s">
        <v>119</v>
      </c>
      <c r="D190" s="296">
        <f>+D185-G185</f>
        <v>0</v>
      </c>
      <c r="E190" s="220" t="e">
        <f t="shared" si="0"/>
        <v>#DIV/0!</v>
      </c>
      <c r="F190" s="41"/>
      <c r="G190" s="41"/>
      <c r="H190" s="36"/>
    </row>
    <row r="191" spans="2:10" ht="26.25" outlineLevel="1">
      <c r="B191" s="15"/>
      <c r="C191" s="36"/>
      <c r="D191" s="36"/>
      <c r="E191" s="36"/>
      <c r="F191" s="36"/>
      <c r="G191" s="36"/>
      <c r="H191" s="36"/>
    </row>
    <row r="192" spans="2:10" ht="25.5" outlineLevel="1"/>
    <row r="193" spans="2:9" ht="33.75" customHeight="1">
      <c r="E193" s="12"/>
      <c r="F193" s="12"/>
      <c r="G193" s="12"/>
      <c r="H193" s="12"/>
    </row>
    <row r="194" spans="2:9" ht="60" customHeight="1">
      <c r="B194" s="149"/>
      <c r="C194" s="257" t="str">
        <f>IF(AND($F$106="Axe_1",+$D$100&gt;=2),"Description Action 2 sur"," ")</f>
        <v xml:space="preserve"> </v>
      </c>
      <c r="D194" s="258" t="str">
        <f>IF(AND($D$100&gt;=2,F194="Axe_1"),+$D$100,"")</f>
        <v/>
      </c>
      <c r="E194" s="41"/>
      <c r="F194" s="238" t="str">
        <f>IF(AND($D$100&gt;=2,$D$85="Axe_1"),$D$85," ")</f>
        <v xml:space="preserve"> </v>
      </c>
      <c r="G194" s="364" t="str">
        <f>IF(F194&lt;&gt;" ",$E$85," ")</f>
        <v xml:space="preserve"> </v>
      </c>
      <c r="H194" s="364"/>
      <c r="I194" s="364"/>
    </row>
    <row r="195" spans="2:9" ht="60" customHeight="1">
      <c r="B195" s="149"/>
      <c r="C195" s="255" t="str">
        <f>IF(AND($D$100&gt;=2,F194="Axe_1"),"Quel est l'intitulé de l'action ?","")</f>
        <v/>
      </c>
      <c r="D195" s="256"/>
      <c r="E195" s="41"/>
      <c r="F195" s="237" t="str">
        <f>IF(AND($D$100&gt;=2,$D$85="Axe_1"),"Quel est le volet de l'action ?"," ")</f>
        <v xml:space="preserve"> </v>
      </c>
      <c r="G195" s="345"/>
      <c r="H195" s="345"/>
      <c r="I195" s="345"/>
    </row>
    <row r="196" spans="2:9" ht="33.75" customHeight="1" outlineLevel="1">
      <c r="B196" s="150"/>
      <c r="C196" s="32"/>
      <c r="D196" s="32"/>
      <c r="E196" s="32"/>
      <c r="F196" s="32"/>
      <c r="G196" s="32"/>
      <c r="H196" s="32"/>
    </row>
    <row r="197" spans="2:9" ht="33.75" customHeight="1" outlineLevel="1">
      <c r="B197" s="150"/>
      <c r="C197" s="32"/>
      <c r="D197" s="32"/>
      <c r="E197" s="32"/>
      <c r="F197" s="32"/>
      <c r="G197" s="32"/>
      <c r="H197" s="32"/>
    </row>
    <row r="198" spans="2:9" ht="33.75" customHeight="1" outlineLevel="1">
      <c r="B198" s="150"/>
      <c r="C198" s="41" t="s">
        <v>74</v>
      </c>
      <c r="D198" s="122"/>
      <c r="E198" s="32"/>
      <c r="F198" s="46" t="str">
        <f>IF(D198="Non","N° de la demande ELAN", " ")</f>
        <v xml:space="preserve"> </v>
      </c>
      <c r="G198" s="123"/>
      <c r="H198" s="32"/>
    </row>
    <row r="199" spans="2:9" ht="33.75" customHeight="1" outlineLevel="1">
      <c r="B199" s="150"/>
      <c r="C199" s="41"/>
      <c r="D199" s="36"/>
      <c r="E199" s="32"/>
      <c r="F199" s="46"/>
      <c r="G199" s="47"/>
      <c r="H199" s="32"/>
    </row>
    <row r="200" spans="2:9" ht="33.75" customHeight="1" outlineLevel="1">
      <c r="B200" s="150"/>
      <c r="C200" s="251"/>
      <c r="D200" s="32"/>
      <c r="E200" s="32"/>
      <c r="F200" s="31"/>
      <c r="G200" s="31"/>
      <c r="H200" s="32"/>
    </row>
    <row r="201" spans="2:9" ht="33.75" customHeight="1" outlineLevel="1">
      <c r="B201" s="150"/>
      <c r="C201" s="41" t="s">
        <v>76</v>
      </c>
      <c r="D201" s="122"/>
      <c r="E201" s="32"/>
      <c r="F201" s="46" t="str">
        <f>IF(D201="Autre","Veuillez préciser", " ")</f>
        <v xml:space="preserve"> </v>
      </c>
      <c r="G201" s="47"/>
      <c r="H201" s="32"/>
    </row>
    <row r="202" spans="2:9" ht="33.75" customHeight="1" outlineLevel="1">
      <c r="B202" s="150"/>
      <c r="C202" s="32"/>
      <c r="D202" s="32"/>
      <c r="E202" s="32"/>
      <c r="F202" s="32"/>
      <c r="G202" s="32"/>
      <c r="H202" s="32"/>
    </row>
    <row r="203" spans="2:9" ht="33.75" customHeight="1" outlineLevel="1">
      <c r="B203" s="150"/>
      <c r="C203" s="41" t="s">
        <v>78</v>
      </c>
      <c r="D203" s="315"/>
      <c r="E203" s="315"/>
      <c r="F203" s="315"/>
      <c r="G203" s="32"/>
      <c r="H203" s="32"/>
    </row>
    <row r="204" spans="2:9" ht="33.75" customHeight="1" outlineLevel="1">
      <c r="B204" s="150"/>
      <c r="C204" s="32"/>
      <c r="D204" s="32"/>
      <c r="E204" s="32"/>
      <c r="F204" s="32"/>
      <c r="G204" s="32"/>
      <c r="H204" s="32"/>
    </row>
    <row r="205" spans="2:9" ht="33.75" customHeight="1" outlineLevel="1">
      <c r="B205" s="150"/>
      <c r="C205" s="41" t="s">
        <v>80</v>
      </c>
      <c r="D205" s="315"/>
      <c r="E205" s="315"/>
      <c r="F205" s="315"/>
      <c r="G205" s="32"/>
      <c r="H205" s="32"/>
    </row>
    <row r="206" spans="2:9" ht="33.75" customHeight="1" outlineLevel="1">
      <c r="B206" s="150"/>
      <c r="C206" s="32"/>
      <c r="D206" s="32"/>
      <c r="E206" s="32"/>
      <c r="F206" s="32"/>
      <c r="G206" s="32"/>
      <c r="H206" s="32"/>
    </row>
    <row r="207" spans="2:9" ht="26.25" customHeight="1" outlineLevel="1">
      <c r="B207" s="151"/>
      <c r="C207" s="47"/>
      <c r="D207" s="47"/>
      <c r="E207" s="47"/>
      <c r="F207" s="47"/>
      <c r="G207" s="47"/>
      <c r="H207" s="32"/>
    </row>
    <row r="208" spans="2:9" ht="32.4" outlineLevel="1">
      <c r="B208" s="152"/>
      <c r="C208" s="338" t="str">
        <f>IF($F$106="Axe_1","Bénéficiaires de l'Action 2","Desciption des bénéficiaires")</f>
        <v>Bénéficiaires de l'Action 2</v>
      </c>
      <c r="D208" s="338"/>
      <c r="E208" s="32"/>
      <c r="F208" s="32"/>
      <c r="G208" s="32"/>
      <c r="H208" s="58"/>
    </row>
    <row r="209" spans="2:8" ht="25.5" outlineLevel="1">
      <c r="B209" s="153"/>
      <c r="C209" s="32"/>
      <c r="D209" s="32"/>
      <c r="E209" s="32"/>
      <c r="F209" s="32"/>
      <c r="G209" s="32"/>
      <c r="H209" s="32"/>
    </row>
    <row r="210" spans="2:8" outlineLevel="1">
      <c r="B210" s="154"/>
      <c r="C210" s="41" t="s">
        <v>82</v>
      </c>
      <c r="D210" s="122"/>
      <c r="E210" s="32"/>
      <c r="F210" s="41"/>
      <c r="G210" s="41"/>
      <c r="H210" s="32"/>
    </row>
    <row r="211" spans="2:8" ht="25.5" outlineLevel="1">
      <c r="B211" s="154"/>
      <c r="C211" s="32"/>
      <c r="D211" s="49"/>
      <c r="E211" s="32"/>
      <c r="F211" s="41"/>
      <c r="G211" s="41"/>
      <c r="H211" s="32"/>
    </row>
    <row r="212" spans="2:8" outlineLevel="1">
      <c r="B212" s="154"/>
      <c r="C212" s="41" t="s">
        <v>84</v>
      </c>
      <c r="D212" s="122"/>
      <c r="E212" s="32"/>
      <c r="F212" s="46" t="str">
        <f>IF(D212="Autre","Veuillez préciser", " ")</f>
        <v xml:space="preserve"> </v>
      </c>
      <c r="G212" s="47"/>
      <c r="H212" s="32"/>
    </row>
    <row r="213" spans="2:8" ht="25.5" outlineLevel="1">
      <c r="B213" s="154"/>
      <c r="C213" s="32"/>
      <c r="D213" s="41"/>
      <c r="E213" s="32"/>
      <c r="F213" s="41"/>
      <c r="G213" s="41"/>
      <c r="H213" s="32"/>
    </row>
    <row r="214" spans="2:8" ht="25.5" outlineLevel="1">
      <c r="B214" s="154"/>
      <c r="C214" s="32"/>
      <c r="D214" s="41"/>
      <c r="E214" s="32"/>
      <c r="F214" s="41"/>
      <c r="G214" s="41"/>
      <c r="H214" s="32"/>
    </row>
    <row r="215" spans="2:8" outlineLevel="1">
      <c r="B215" s="154"/>
      <c r="C215" s="41" t="s">
        <v>86</v>
      </c>
      <c r="D215" s="124"/>
      <c r="E215" s="32"/>
      <c r="F215" s="41" t="str">
        <f>IF($D$127="Oui","Précisez le type de participation"," ")</f>
        <v xml:space="preserve"> </v>
      </c>
      <c r="G215" s="283"/>
      <c r="H215" s="32"/>
    </row>
    <row r="216" spans="2:8" ht="26.25" outlineLevel="1">
      <c r="B216" s="154"/>
      <c r="C216" s="41"/>
      <c r="D216" s="36"/>
      <c r="E216" s="32"/>
      <c r="F216" s="41" t="str">
        <f>IF($D$127="Oui","Précisez le montant de la participation"," ")</f>
        <v xml:space="preserve"> </v>
      </c>
      <c r="G216" s="282"/>
      <c r="H216" s="32"/>
    </row>
    <row r="217" spans="2:8" ht="25.5" outlineLevel="1">
      <c r="B217" s="154"/>
      <c r="C217" s="32"/>
      <c r="D217" s="49"/>
      <c r="E217" s="32"/>
      <c r="F217" s="41"/>
      <c r="G217" s="41"/>
      <c r="H217" s="32"/>
    </row>
    <row r="218" spans="2:8" outlineLevel="1">
      <c r="B218" s="154"/>
      <c r="C218" s="41" t="s">
        <v>87</v>
      </c>
      <c r="D218" s="122"/>
      <c r="E218" s="32"/>
      <c r="F218" s="46" t="str">
        <f>IF(D218="Autres","Veuillez préciser", " ")</f>
        <v xml:space="preserve"> </v>
      </c>
      <c r="G218" s="123"/>
      <c r="H218" s="32"/>
    </row>
    <row r="219" spans="2:8" ht="25.5" outlineLevel="1">
      <c r="B219" s="154"/>
      <c r="C219" s="32"/>
      <c r="D219" s="49"/>
      <c r="E219" s="32"/>
      <c r="F219" s="41"/>
      <c r="G219" s="41"/>
      <c r="H219" s="32"/>
    </row>
    <row r="220" spans="2:8" ht="26.25" outlineLevel="1">
      <c r="B220" s="154"/>
      <c r="C220" s="324"/>
      <c r="D220" s="324"/>
      <c r="E220" s="47"/>
      <c r="F220" s="55"/>
      <c r="G220" s="55"/>
      <c r="H220" s="47"/>
    </row>
    <row r="221" spans="2:8" ht="33" outlineLevel="1">
      <c r="B221" s="154"/>
      <c r="C221" s="338" t="str">
        <f>IF($F$106="Axe_1","Territoire de l'Action 2","Territoire de l'Action")</f>
        <v>Territoire de l'Action 2</v>
      </c>
      <c r="D221" s="338"/>
      <c r="E221" s="61"/>
      <c r="F221" s="61"/>
      <c r="G221" s="61"/>
      <c r="H221" s="61"/>
    </row>
    <row r="222" spans="2:8" ht="25.5" outlineLevel="1">
      <c r="B222" s="154"/>
      <c r="C222" s="31"/>
      <c r="D222" s="31"/>
      <c r="E222" s="61"/>
      <c r="F222" s="61"/>
      <c r="G222" s="61"/>
      <c r="H222" s="31"/>
    </row>
    <row r="223" spans="2:8" ht="25.5" outlineLevel="1">
      <c r="B223" s="154"/>
      <c r="C223" s="41" t="s">
        <v>89</v>
      </c>
      <c r="D223" s="126"/>
      <c r="E223" s="61"/>
      <c r="F223" s="61"/>
      <c r="G223" s="61"/>
      <c r="H223" s="31"/>
    </row>
    <row r="224" spans="2:8" ht="25.5" outlineLevel="1">
      <c r="B224" s="154"/>
      <c r="C224" s="41"/>
      <c r="D224" s="31"/>
      <c r="E224" s="61"/>
      <c r="F224" s="61"/>
      <c r="G224" s="61"/>
      <c r="H224" s="31"/>
    </row>
    <row r="225" spans="2:8" ht="25.5" outlineLevel="1">
      <c r="B225" s="154"/>
      <c r="C225" s="41" t="str" cm="1">
        <f t="array" ref="C225">_xlfn.IFS(
$D$223="Itinérante","Codes postaux",
$D$223="Communale","Code postal",
$D$223="Intercommunale","Codes postaux des lieux de déroulement de l'action",
$D$223="Départementale","Code postal du département",
TRUE,""
)</f>
        <v/>
      </c>
      <c r="D225" s="322"/>
      <c r="E225" s="322"/>
      <c r="F225" s="322"/>
      <c r="G225" s="61"/>
      <c r="H225" s="31"/>
    </row>
    <row r="226" spans="2:8" ht="25.5" outlineLevel="1">
      <c r="B226" s="154"/>
      <c r="C226" s="107"/>
      <c r="D226" s="31"/>
      <c r="E226" s="61"/>
      <c r="F226" s="61"/>
      <c r="G226" s="61"/>
      <c r="H226" s="31"/>
    </row>
    <row r="227" spans="2:8" ht="52.5" customHeight="1" outlineLevel="1">
      <c r="B227" s="154"/>
      <c r="C227" s="41" t="str" cm="1">
        <f t="array" ref="C227">_xlfn.IFS(
$D$223="Itinérante","Communes",$D$223="Communale","Commune",$D$223="Intercommunale","Communes",$D$223="Départementale","Communes",TRUE,"")</f>
        <v/>
      </c>
      <c r="D227" s="315"/>
      <c r="E227" s="315"/>
      <c r="F227" s="315"/>
      <c r="G227" s="61"/>
      <c r="H227" s="31"/>
    </row>
    <row r="228" spans="2:8" outlineLevel="1">
      <c r="B228" s="154"/>
      <c r="C228" s="107"/>
      <c r="D228" s="315"/>
      <c r="E228" s="315"/>
      <c r="F228" s="315"/>
      <c r="G228" s="61"/>
      <c r="H228" s="31"/>
    </row>
    <row r="229" spans="2:8" ht="25.5" outlineLevel="1">
      <c r="B229" s="154"/>
      <c r="C229" s="31"/>
      <c r="D229" s="31"/>
      <c r="E229" s="61"/>
      <c r="F229" s="61"/>
      <c r="G229" s="61"/>
      <c r="H229" s="31"/>
    </row>
    <row r="230" spans="2:8" ht="32.4" outlineLevel="1">
      <c r="B230" s="154"/>
      <c r="C230" s="338" t="str">
        <f>IF($F$106="Axe_1","Calendrier de la mise en œuvre de l'Action 2","Calendrier de mise en œuvre de l'Action")</f>
        <v>Calendrier de la mise en œuvre de l'Action 2</v>
      </c>
      <c r="D230" s="338"/>
      <c r="E230" s="31"/>
      <c r="F230" s="31"/>
      <c r="G230" s="31"/>
      <c r="H230" s="31"/>
    </row>
    <row r="231" spans="2:8" ht="25.5" outlineLevel="1">
      <c r="B231" s="154"/>
      <c r="C231" s="31"/>
      <c r="D231" s="31"/>
      <c r="E231" s="31"/>
      <c r="F231" s="32" t="s">
        <v>92</v>
      </c>
      <c r="G231" s="31"/>
      <c r="H231" s="31"/>
    </row>
    <row r="232" spans="2:8" outlineLevel="1">
      <c r="B232" s="154"/>
      <c r="C232" s="41" t="s">
        <v>93</v>
      </c>
      <c r="D232" s="127"/>
      <c r="E232" s="31"/>
      <c r="F232" s="280" t="s">
        <v>542</v>
      </c>
      <c r="G232" s="271"/>
      <c r="H232" s="31"/>
    </row>
    <row r="233" spans="2:8" ht="25.5" outlineLevel="1">
      <c r="B233" s="154"/>
      <c r="C233" s="31"/>
      <c r="D233" s="31"/>
      <c r="E233" s="31"/>
      <c r="F233" s="31"/>
      <c r="G233" s="31"/>
      <c r="H233" s="31"/>
    </row>
    <row r="234" spans="2:8" outlineLevel="1">
      <c r="B234" s="154"/>
      <c r="C234" s="41" t="s">
        <v>94</v>
      </c>
      <c r="D234" s="127"/>
      <c r="E234" s="31"/>
      <c r="F234" s="31"/>
      <c r="G234" s="31"/>
      <c r="H234" s="31"/>
    </row>
    <row r="235" spans="2:8" ht="25.5" outlineLevel="1">
      <c r="B235" s="154"/>
      <c r="C235" s="31"/>
      <c r="D235" s="31"/>
      <c r="E235" s="31"/>
      <c r="F235" s="31"/>
      <c r="G235" s="31"/>
      <c r="H235" s="31"/>
    </row>
    <row r="236" spans="2:8" ht="25.5" outlineLevel="1">
      <c r="B236" s="154"/>
      <c r="C236" s="17"/>
      <c r="D236" s="17"/>
      <c r="E236" s="17"/>
      <c r="F236" s="17"/>
      <c r="G236" s="17"/>
      <c r="H236" s="17"/>
    </row>
    <row r="237" spans="2:8" ht="33" outlineLevel="1">
      <c r="B237" s="154"/>
      <c r="C237" s="338" t="str">
        <f>IF($F$106="Axe_1","Evaluation de l'Action 2","Evaluation du service")</f>
        <v>Evaluation de l'Action 2</v>
      </c>
      <c r="D237" s="338"/>
      <c r="E237" s="31"/>
      <c r="F237" s="31"/>
      <c r="G237" s="31"/>
      <c r="H237" s="31"/>
    </row>
    <row r="238" spans="2:8" ht="25.5" outlineLevel="1">
      <c r="B238" s="154"/>
      <c r="C238" s="31"/>
      <c r="D238" s="31"/>
      <c r="E238" s="31"/>
      <c r="F238" s="31"/>
      <c r="G238" s="31"/>
      <c r="H238" s="31"/>
    </row>
    <row r="239" spans="2:8" outlineLevel="1">
      <c r="B239" s="154"/>
      <c r="C239" s="41" t="s">
        <v>95</v>
      </c>
      <c r="D239" s="315"/>
      <c r="E239" s="315"/>
      <c r="F239" s="315"/>
      <c r="G239" s="315"/>
      <c r="H239" s="31"/>
    </row>
    <row r="240" spans="2:8" outlineLevel="1">
      <c r="B240" s="154"/>
      <c r="C240" s="31"/>
      <c r="D240" s="315"/>
      <c r="E240" s="315"/>
      <c r="F240" s="315"/>
      <c r="G240" s="315"/>
      <c r="H240" s="31"/>
    </row>
    <row r="241" spans="2:8" ht="25.5" outlineLevel="1">
      <c r="B241" s="154"/>
      <c r="C241" s="31"/>
      <c r="D241" s="31"/>
      <c r="E241" s="31"/>
      <c r="F241" s="31"/>
      <c r="G241" s="31"/>
      <c r="H241" s="31"/>
    </row>
    <row r="242" spans="2:8" outlineLevel="1">
      <c r="B242" s="154"/>
      <c r="C242" s="41" t="s">
        <v>96</v>
      </c>
      <c r="D242" s="315"/>
      <c r="E242" s="315"/>
      <c r="F242" s="315"/>
      <c r="G242" s="315"/>
      <c r="H242" s="31"/>
    </row>
    <row r="243" spans="2:8" outlineLevel="1">
      <c r="B243" s="154"/>
      <c r="C243" s="31"/>
      <c r="D243" s="315"/>
      <c r="E243" s="315"/>
      <c r="F243" s="315"/>
      <c r="G243" s="315"/>
      <c r="H243" s="31"/>
    </row>
    <row r="244" spans="2:8" outlineLevel="1">
      <c r="B244" s="154"/>
      <c r="C244" s="31"/>
      <c r="D244" s="315"/>
      <c r="E244" s="315"/>
      <c r="F244" s="315"/>
      <c r="G244" s="315"/>
      <c r="H244" s="31"/>
    </row>
    <row r="245" spans="2:8" ht="25.5" outlineLevel="1">
      <c r="B245" s="154"/>
      <c r="C245" s="31"/>
      <c r="D245" s="117"/>
      <c r="E245" s="117"/>
      <c r="F245" s="117"/>
      <c r="G245" s="117"/>
      <c r="H245" s="31"/>
    </row>
    <row r="246" spans="2:8" ht="32.4" outlineLevel="1">
      <c r="B246" s="154"/>
      <c r="C246" s="338" t="str">
        <f>IF($F$106="Axe_1","Recrutement prévu pour l'Action 2 et liste des intervenants","Recrutement prévu pour le service")</f>
        <v>Recrutement prévu pour l'Action 2 et liste des intervenants</v>
      </c>
      <c r="D246" s="338"/>
      <c r="E246" s="31"/>
      <c r="F246" s="31"/>
      <c r="G246" s="31"/>
      <c r="H246" s="31"/>
    </row>
    <row r="247" spans="2:8" ht="25.5" outlineLevel="1">
      <c r="B247" s="154"/>
      <c r="C247" s="31"/>
      <c r="D247" s="31"/>
      <c r="E247" s="31"/>
      <c r="F247" s="31"/>
      <c r="G247" s="31"/>
      <c r="H247" s="31"/>
    </row>
    <row r="248" spans="2:8" ht="49.2" outlineLevel="1">
      <c r="B248" s="154"/>
      <c r="C248" s="41" t="s">
        <v>97</v>
      </c>
      <c r="D248" s="129"/>
      <c r="E248" s="31"/>
      <c r="F248" s="36" t="str">
        <f>IF($D$159="Oui","Veuillez préciser le nb de personnes"," ")</f>
        <v xml:space="preserve"> </v>
      </c>
      <c r="G248" s="63"/>
      <c r="H248" s="31"/>
    </row>
    <row r="249" spans="2:8" ht="25.5" customHeight="1" outlineLevel="1">
      <c r="B249" s="154"/>
      <c r="C249" s="36"/>
      <c r="D249" s="105"/>
      <c r="E249" s="31"/>
      <c r="F249" s="36"/>
      <c r="G249" s="36"/>
      <c r="H249" s="31"/>
    </row>
    <row r="250" spans="2:8" ht="26.25" outlineLevel="1">
      <c r="B250" s="154"/>
      <c r="C250" s="31"/>
      <c r="D250" s="31"/>
      <c r="E250" s="31"/>
      <c r="F250" s="36" t="str">
        <f>IF($D$159="Oui","Veuillez préciser le nb d'ETP"," ")</f>
        <v xml:space="preserve"> </v>
      </c>
      <c r="H250" s="31"/>
    </row>
    <row r="251" spans="2:8" ht="25.5" outlineLevel="1">
      <c r="B251" s="154"/>
      <c r="C251" s="31"/>
      <c r="D251" s="31"/>
      <c r="E251" s="31"/>
      <c r="F251" s="31"/>
      <c r="G251" s="31"/>
      <c r="H251" s="31"/>
    </row>
    <row r="252" spans="2:8" ht="25.5" outlineLevel="1">
      <c r="B252" s="154"/>
      <c r="C252" s="143" t="s">
        <v>98</v>
      </c>
      <c r="D252" s="31"/>
      <c r="E252" s="31"/>
      <c r="F252" s="31"/>
      <c r="G252" s="31"/>
      <c r="H252" s="31"/>
    </row>
    <row r="253" spans="2:8" ht="25.5" outlineLevel="1">
      <c r="B253" s="154"/>
      <c r="C253" s="31"/>
      <c r="D253" s="31"/>
      <c r="E253" s="31"/>
      <c r="F253" s="31"/>
      <c r="G253" s="31"/>
      <c r="H253" s="31"/>
    </row>
    <row r="254" spans="2:8" outlineLevel="1">
      <c r="B254" s="154"/>
      <c r="C254" s="156" t="s">
        <v>99</v>
      </c>
      <c r="D254" s="156" t="s">
        <v>100</v>
      </c>
      <c r="E254" s="156" t="s">
        <v>101</v>
      </c>
      <c r="F254" s="156" t="s">
        <v>102</v>
      </c>
      <c r="G254" s="156" t="s">
        <v>103</v>
      </c>
      <c r="H254" s="31"/>
    </row>
    <row r="255" spans="2:8" ht="25.5" outlineLevel="1">
      <c r="B255" s="154"/>
      <c r="C255" s="77"/>
      <c r="D255" s="109" t="s">
        <v>120</v>
      </c>
      <c r="E255" s="78"/>
      <c r="F255" s="77"/>
      <c r="G255" s="100"/>
      <c r="H255" s="31"/>
    </row>
    <row r="256" spans="2:8" ht="25.5" outlineLevel="1">
      <c r="B256" s="154"/>
      <c r="C256" s="77"/>
      <c r="D256" s="109"/>
      <c r="E256" s="78"/>
      <c r="F256" s="77"/>
      <c r="G256" s="100"/>
      <c r="H256" s="31"/>
    </row>
    <row r="257" spans="2:8" ht="25.5" outlineLevel="1">
      <c r="B257" s="154"/>
      <c r="C257" s="77"/>
      <c r="D257" s="109"/>
      <c r="E257" s="78"/>
      <c r="F257" s="77"/>
      <c r="G257" s="100"/>
      <c r="H257" s="31"/>
    </row>
    <row r="258" spans="2:8" ht="33" customHeight="1" outlineLevel="1">
      <c r="B258" s="154"/>
      <c r="C258" s="77"/>
      <c r="D258" s="109"/>
      <c r="E258" s="78"/>
      <c r="F258" s="77"/>
      <c r="G258" s="100"/>
      <c r="H258" s="31"/>
    </row>
    <row r="259" spans="2:8" ht="25.5" outlineLevel="1">
      <c r="B259" s="154"/>
      <c r="C259" s="77"/>
      <c r="D259" s="109"/>
      <c r="E259" s="78"/>
      <c r="F259" s="77"/>
      <c r="G259" s="101"/>
      <c r="H259" s="31"/>
    </row>
    <row r="260" spans="2:8" outlineLevel="1">
      <c r="B260" s="154"/>
      <c r="C260" s="31"/>
      <c r="D260" s="112" t="s">
        <v>105</v>
      </c>
      <c r="E260" s="157">
        <f>SUM(E255:E259)</f>
        <v>0</v>
      </c>
      <c r="F260" s="111" t="s">
        <v>105</v>
      </c>
      <c r="G260" s="158">
        <f>SUM(G255:G259)</f>
        <v>0</v>
      </c>
      <c r="H260" s="31"/>
    </row>
    <row r="261" spans="2:8" ht="25.5" outlineLevel="1">
      <c r="B261" s="154"/>
      <c r="C261" s="31"/>
      <c r="D261" s="31"/>
      <c r="E261" s="31"/>
      <c r="F261" s="31"/>
      <c r="G261" s="31"/>
      <c r="H261" s="31"/>
    </row>
    <row r="262" spans="2:8" ht="25.5" outlineLevel="1">
      <c r="B262" s="154"/>
      <c r="C262" s="17"/>
      <c r="D262" s="17"/>
      <c r="E262" s="17"/>
      <c r="F262" s="17"/>
      <c r="G262" s="17"/>
      <c r="H262" s="31"/>
    </row>
    <row r="263" spans="2:8" ht="33" outlineLevel="1">
      <c r="B263" s="274"/>
      <c r="C263" s="338" t="str">
        <f>IF($F$106="Axe_1","Analyse de la pratique pour l'Action 2","Recrutement prévu pour le service")</f>
        <v>Analyse de la pratique pour l'Action 2</v>
      </c>
      <c r="D263" s="338"/>
      <c r="E263" s="31"/>
      <c r="F263" s="31"/>
      <c r="G263" s="31"/>
      <c r="H263" s="31"/>
    </row>
    <row r="264" spans="2:8" ht="25.5" outlineLevel="1">
      <c r="B264" s="274"/>
      <c r="C264" s="31"/>
      <c r="D264" s="31"/>
      <c r="E264" s="31"/>
      <c r="F264" s="31"/>
      <c r="G264" s="31"/>
      <c r="H264" s="31"/>
    </row>
    <row r="265" spans="2:8" outlineLevel="1">
      <c r="B265" s="274"/>
      <c r="C265" s="41" t="s">
        <v>106</v>
      </c>
      <c r="D265" s="129" t="s">
        <v>66</v>
      </c>
      <c r="E265" s="31"/>
      <c r="F265" s="31"/>
      <c r="G265" s="31"/>
      <c r="H265" s="31"/>
    </row>
    <row r="266" spans="2:8" ht="25.5" outlineLevel="1">
      <c r="B266" s="274"/>
      <c r="C266" s="17"/>
      <c r="D266" s="17"/>
      <c r="E266" s="17"/>
      <c r="F266" s="17"/>
      <c r="G266" s="17"/>
      <c r="H266" s="31"/>
    </row>
    <row r="267" spans="2:8" ht="25.5" outlineLevel="1">
      <c r="B267" s="154"/>
    </row>
    <row r="268" spans="2:8" ht="32.4" outlineLevel="1">
      <c r="B268" s="154"/>
      <c r="C268" s="338" t="str">
        <f>IF($F$106="Axe_1","Financement prévisionnel de l'action 2","Financement prévisionnel du service")</f>
        <v>Financement prévisionnel de l'action 2</v>
      </c>
      <c r="D268" s="338"/>
      <c r="E268" s="36"/>
      <c r="F268" s="36"/>
      <c r="G268" s="36"/>
      <c r="H268" s="36"/>
    </row>
    <row r="269" spans="2:8" ht="26.25" outlineLevel="1">
      <c r="B269" s="154"/>
      <c r="C269" s="36"/>
      <c r="D269" s="36"/>
      <c r="E269" s="36"/>
      <c r="F269" s="36"/>
      <c r="G269" s="36"/>
      <c r="H269" s="36"/>
    </row>
    <row r="270" spans="2:8" ht="26.25" outlineLevel="1">
      <c r="B270" s="154"/>
      <c r="C270" s="41"/>
      <c r="D270" s="36"/>
      <c r="E270" s="36"/>
      <c r="F270" s="36"/>
      <c r="G270" s="36"/>
      <c r="H270" s="36"/>
    </row>
    <row r="271" spans="2:8" outlineLevel="1">
      <c r="B271" s="154"/>
      <c r="C271" s="210" t="s">
        <v>108</v>
      </c>
      <c r="D271" s="82"/>
      <c r="E271" s="36"/>
      <c r="F271" s="211" t="s">
        <v>109</v>
      </c>
      <c r="G271" s="82"/>
      <c r="H271" s="36"/>
    </row>
    <row r="272" spans="2:8" outlineLevel="1">
      <c r="B272" s="154"/>
      <c r="C272" s="212" t="s">
        <v>110</v>
      </c>
      <c r="D272" s="83"/>
      <c r="E272" s="36"/>
      <c r="F272" s="213" t="s">
        <v>111</v>
      </c>
      <c r="G272" s="83"/>
      <c r="H272" s="36"/>
    </row>
    <row r="273" spans="2:9" outlineLevel="1">
      <c r="B273" s="154"/>
      <c r="C273" s="214" t="s">
        <v>112</v>
      </c>
      <c r="D273" s="84"/>
      <c r="E273" s="36"/>
      <c r="F273" s="215" t="s">
        <v>113</v>
      </c>
      <c r="G273" s="84"/>
      <c r="H273" s="36"/>
    </row>
    <row r="274" spans="2:9" outlineLevel="1">
      <c r="B274" s="154"/>
      <c r="C274" s="216" t="s">
        <v>114</v>
      </c>
      <c r="D274" s="81"/>
      <c r="E274" s="36"/>
      <c r="F274" s="217" t="s">
        <v>115</v>
      </c>
      <c r="G274" s="81"/>
      <c r="H274" s="36"/>
    </row>
    <row r="275" spans="2:9" ht="26.25" outlineLevel="1">
      <c r="B275" s="154"/>
      <c r="C275" s="171"/>
      <c r="D275" s="67"/>
      <c r="E275" s="36"/>
      <c r="F275" s="36"/>
      <c r="G275" s="36"/>
      <c r="H275" s="36"/>
    </row>
    <row r="276" spans="2:9" outlineLevel="1">
      <c r="B276" s="154"/>
      <c r="C276" s="210" t="s">
        <v>116</v>
      </c>
      <c r="D276" s="294">
        <f>+D271-G271</f>
        <v>0</v>
      </c>
      <c r="E276" s="145" t="e">
        <f>+D276/D271</f>
        <v>#DIV/0!</v>
      </c>
      <c r="F276" s="36"/>
      <c r="G276" s="36"/>
      <c r="H276" s="36"/>
    </row>
    <row r="277" spans="2:9" outlineLevel="1">
      <c r="B277" s="154"/>
      <c r="C277" s="212" t="s">
        <v>117</v>
      </c>
      <c r="D277" s="295">
        <f>+D272-G272</f>
        <v>0</v>
      </c>
      <c r="E277" s="146" t="e">
        <f t="shared" ref="E277:E279" si="1">+D277/D272</f>
        <v>#DIV/0!</v>
      </c>
      <c r="F277" s="36"/>
      <c r="G277" s="36"/>
      <c r="H277" s="36"/>
    </row>
    <row r="278" spans="2:9" outlineLevel="1">
      <c r="B278" s="154"/>
      <c r="C278" s="214" t="s">
        <v>118</v>
      </c>
      <c r="D278" s="296">
        <f>+D273-G273</f>
        <v>0</v>
      </c>
      <c r="E278" s="146" t="e">
        <f t="shared" si="1"/>
        <v>#DIV/0!</v>
      </c>
      <c r="F278" s="36"/>
      <c r="G278" s="36"/>
      <c r="H278" s="36"/>
    </row>
    <row r="279" spans="2:9" outlineLevel="1">
      <c r="B279" s="154"/>
      <c r="C279" s="216" t="s">
        <v>119</v>
      </c>
      <c r="D279" s="297">
        <f>+D274-G274</f>
        <v>0</v>
      </c>
      <c r="E279" s="147" t="e">
        <f t="shared" si="1"/>
        <v>#DIV/0!</v>
      </c>
      <c r="F279" s="36"/>
      <c r="G279" s="36"/>
      <c r="H279" s="36"/>
    </row>
    <row r="280" spans="2:9" ht="26.25" outlineLevel="1">
      <c r="B280" s="154"/>
      <c r="C280" s="36"/>
      <c r="D280" s="36"/>
      <c r="E280" s="36"/>
      <c r="F280" s="36"/>
      <c r="G280" s="36"/>
      <c r="H280" s="36"/>
    </row>
    <row r="282" spans="2:9" ht="60" customHeight="1">
      <c r="B282" s="203"/>
      <c r="C282" s="264" t="str">
        <f>IF(AND($F$106="Axe_1",+$D$100&gt;=3),"Description Action 3 sur"," ")</f>
        <v xml:space="preserve"> </v>
      </c>
      <c r="D282" s="265" t="str">
        <f>IF(AND($D$100&gt;=1,F282="Axe_1"),+$D$100,"")</f>
        <v/>
      </c>
      <c r="E282" s="261"/>
      <c r="F282" s="239" t="str">
        <f>IF(AND($D$100&gt;=3,$D$85="Axe_1"),$D$85," ")</f>
        <v xml:space="preserve"> </v>
      </c>
      <c r="G282" s="342" t="str">
        <f>IF(F282&lt;&gt;" ",$E$85," ")</f>
        <v xml:space="preserve"> </v>
      </c>
      <c r="H282" s="343"/>
      <c r="I282" s="344"/>
    </row>
    <row r="283" spans="2:9" ht="60" customHeight="1">
      <c r="B283" s="203"/>
      <c r="C283" s="262" t="str">
        <f>IF(AND($D$100&gt;=3,F282="Axe_1"),"Quel est l'intitulé de l'action ?","")</f>
        <v/>
      </c>
      <c r="D283" s="263"/>
      <c r="E283" s="241"/>
      <c r="F283" s="237" t="str">
        <f>IF(AND($D$100&gt;=3,$D$85="Axe_1"),"Quel est le volet de l'action ?"," ")</f>
        <v xml:space="preserve"> </v>
      </c>
      <c r="G283" s="328"/>
      <c r="H283" s="329"/>
      <c r="I283" s="330"/>
    </row>
    <row r="284" spans="2:9" ht="25.5" outlineLevel="1">
      <c r="B284" s="159"/>
      <c r="C284" s="164"/>
      <c r="D284" s="165"/>
      <c r="E284" s="165"/>
      <c r="F284" s="165"/>
      <c r="G284" s="165"/>
      <c r="H284" s="165"/>
      <c r="I284" s="178"/>
    </row>
    <row r="285" spans="2:9" ht="25.5" outlineLevel="1">
      <c r="B285" s="159"/>
      <c r="C285" s="166"/>
      <c r="D285" s="32"/>
      <c r="E285" s="32"/>
      <c r="F285" s="32"/>
      <c r="G285" s="32"/>
      <c r="H285" s="32"/>
      <c r="I285" s="173"/>
    </row>
    <row r="286" spans="2:9" ht="25.5" outlineLevel="1">
      <c r="B286" s="159"/>
      <c r="C286" s="171" t="s">
        <v>74</v>
      </c>
      <c r="D286" s="122"/>
      <c r="E286" s="32"/>
      <c r="F286" s="46" t="str">
        <f>IF(D286="Non","N° de la demande ELAN", " ")</f>
        <v xml:space="preserve"> </v>
      </c>
      <c r="G286" s="123"/>
      <c r="H286" s="32"/>
      <c r="I286" s="173"/>
    </row>
    <row r="287" spans="2:9" ht="26.25" outlineLevel="1">
      <c r="B287" s="159"/>
      <c r="C287" s="171"/>
      <c r="D287" s="36"/>
      <c r="E287" s="32"/>
      <c r="F287" s="46"/>
      <c r="G287" s="47"/>
      <c r="H287" s="32"/>
      <c r="I287" s="173"/>
    </row>
    <row r="288" spans="2:9" ht="25.5" outlineLevel="1">
      <c r="B288" s="159"/>
      <c r="C288" s="279"/>
      <c r="D288" s="32"/>
      <c r="E288" s="32"/>
      <c r="F288" s="31"/>
      <c r="G288" s="31"/>
      <c r="H288" s="32"/>
      <c r="I288" s="173"/>
    </row>
    <row r="289" spans="2:9" outlineLevel="1">
      <c r="B289" s="159"/>
      <c r="C289" s="171" t="s">
        <v>76</v>
      </c>
      <c r="D289" s="286"/>
      <c r="E289" s="32"/>
      <c r="F289" s="46" t="str">
        <f>IF(D289="Autre","Veuillez préciser", " ")</f>
        <v xml:space="preserve"> </v>
      </c>
      <c r="G289" s="47"/>
      <c r="H289" s="32"/>
      <c r="I289" s="173"/>
    </row>
    <row r="290" spans="2:9" ht="25.5" outlineLevel="1">
      <c r="B290" s="159"/>
      <c r="C290" s="166"/>
      <c r="D290" s="32"/>
      <c r="E290" s="32"/>
      <c r="F290" s="32"/>
      <c r="G290" s="32"/>
      <c r="H290" s="32"/>
      <c r="I290" s="173"/>
    </row>
    <row r="291" spans="2:9" outlineLevel="1">
      <c r="B291" s="159"/>
      <c r="C291" s="171" t="s">
        <v>78</v>
      </c>
      <c r="D291" s="315"/>
      <c r="E291" s="315"/>
      <c r="F291" s="315"/>
      <c r="G291" s="32"/>
      <c r="H291" s="32"/>
      <c r="I291" s="173"/>
    </row>
    <row r="292" spans="2:9" ht="25.5" outlineLevel="1">
      <c r="B292" s="159"/>
      <c r="C292" s="166"/>
      <c r="D292" s="32"/>
      <c r="E292" s="32"/>
      <c r="F292" s="32"/>
      <c r="G292" s="32"/>
      <c r="H292" s="32"/>
      <c r="I292" s="173"/>
    </row>
    <row r="293" spans="2:9" ht="25.5" outlineLevel="1">
      <c r="B293" s="159"/>
      <c r="C293" s="171" t="s">
        <v>80</v>
      </c>
      <c r="D293" s="315"/>
      <c r="E293" s="315"/>
      <c r="F293" s="315"/>
      <c r="G293" s="32"/>
      <c r="H293" s="32"/>
      <c r="I293" s="173"/>
    </row>
    <row r="294" spans="2:9" ht="25.5" outlineLevel="1">
      <c r="B294" s="159"/>
      <c r="C294" s="166"/>
      <c r="D294" s="32"/>
      <c r="E294" s="32"/>
      <c r="F294" s="32"/>
      <c r="G294" s="32"/>
      <c r="H294" s="32"/>
      <c r="I294" s="173"/>
    </row>
    <row r="295" spans="2:9" ht="25.5" outlineLevel="1">
      <c r="B295" s="163"/>
      <c r="C295" s="169"/>
      <c r="D295" s="47"/>
      <c r="E295" s="47"/>
      <c r="F295" s="47"/>
      <c r="G295" s="47"/>
      <c r="H295" s="32"/>
      <c r="I295" s="173"/>
    </row>
    <row r="296" spans="2:9" ht="32.4" outlineLevel="1">
      <c r="B296" s="160"/>
      <c r="C296" s="334" t="str">
        <f>IF($F$106="Axe_1","Bénéficiaires de l'Action 3","Desciption des bénéficiaires")</f>
        <v>Bénéficiaires de l'Action 3</v>
      </c>
      <c r="D296" s="335"/>
      <c r="E296" s="32"/>
      <c r="F296" s="32"/>
      <c r="G296" s="32"/>
      <c r="H296" s="58"/>
      <c r="I296" s="173"/>
    </row>
    <row r="297" spans="2:9" ht="25.5" outlineLevel="1">
      <c r="B297" s="161"/>
      <c r="C297" s="166"/>
      <c r="D297" s="32"/>
      <c r="E297" s="32"/>
      <c r="F297" s="32"/>
      <c r="G297" s="32"/>
      <c r="H297" s="32"/>
      <c r="I297" s="173"/>
    </row>
    <row r="298" spans="2:9" outlineLevel="1">
      <c r="B298" s="162"/>
      <c r="C298" s="171" t="s">
        <v>82</v>
      </c>
      <c r="D298" s="123"/>
      <c r="E298" s="32"/>
      <c r="F298" s="41"/>
      <c r="G298" s="41"/>
      <c r="H298" s="32"/>
      <c r="I298" s="173"/>
    </row>
    <row r="299" spans="2:9" ht="25.5" outlineLevel="1">
      <c r="B299" s="162"/>
      <c r="C299" s="166"/>
      <c r="D299" s="49"/>
      <c r="E299" s="32"/>
      <c r="F299" s="41"/>
      <c r="G299" s="41"/>
      <c r="H299" s="32"/>
      <c r="I299" s="173"/>
    </row>
    <row r="300" spans="2:9" outlineLevel="1">
      <c r="B300" s="162"/>
      <c r="C300" s="171" t="s">
        <v>84</v>
      </c>
      <c r="D300" s="123"/>
      <c r="E300" s="32"/>
      <c r="F300" s="46" t="str">
        <f>IF(D300="Autre","Veuillez préciser", " ")</f>
        <v xml:space="preserve"> </v>
      </c>
      <c r="G300" s="47"/>
      <c r="H300" s="32"/>
      <c r="I300" s="173"/>
    </row>
    <row r="301" spans="2:9" ht="25.5" outlineLevel="1">
      <c r="B301" s="162"/>
      <c r="C301" s="166"/>
      <c r="D301" s="32"/>
      <c r="E301" s="32"/>
      <c r="F301" s="41"/>
      <c r="G301" s="41"/>
      <c r="H301" s="32"/>
      <c r="I301" s="173"/>
    </row>
    <row r="302" spans="2:9" ht="25.5" outlineLevel="1">
      <c r="B302" s="162"/>
      <c r="C302" s="166"/>
      <c r="D302" s="32"/>
      <c r="E302" s="32"/>
      <c r="F302" s="41"/>
      <c r="G302" s="41"/>
      <c r="H302" s="32"/>
      <c r="I302" s="173"/>
    </row>
    <row r="303" spans="2:9" outlineLevel="1">
      <c r="B303" s="162"/>
      <c r="C303" s="171" t="s">
        <v>86</v>
      </c>
      <c r="D303" s="285"/>
      <c r="E303" s="32"/>
      <c r="F303" s="41" t="str">
        <f>IF($D$303="Oui","Précisez le type de participation"," ")</f>
        <v xml:space="preserve"> </v>
      </c>
      <c r="G303" s="123"/>
      <c r="H303" s="32"/>
      <c r="I303" s="173"/>
    </row>
    <row r="304" spans="2:9" ht="26.25" outlineLevel="1">
      <c r="B304" s="162"/>
      <c r="C304" s="167"/>
      <c r="D304" s="49"/>
      <c r="E304" s="32"/>
      <c r="F304" s="41" t="str">
        <f>IF($D$127="Oui","Précisez le montant de la participation"," ")</f>
        <v xml:space="preserve"> </v>
      </c>
      <c r="G304" s="125"/>
      <c r="H304" s="32"/>
      <c r="I304" s="173"/>
    </row>
    <row r="305" spans="2:9" ht="25.5" outlineLevel="1">
      <c r="B305" s="162"/>
      <c r="C305" s="166"/>
      <c r="D305" s="49"/>
      <c r="E305" s="32"/>
      <c r="F305" s="41"/>
      <c r="G305" s="41"/>
      <c r="H305" s="32"/>
      <c r="I305" s="173"/>
    </row>
    <row r="306" spans="2:9" outlineLevel="1">
      <c r="B306" s="162"/>
      <c r="C306" s="171" t="s">
        <v>87</v>
      </c>
      <c r="D306" s="123"/>
      <c r="E306" s="32"/>
      <c r="F306" s="46" t="str">
        <f>IF(D306="Autres","Veuillez préciser", " ")</f>
        <v xml:space="preserve"> </v>
      </c>
      <c r="G306" s="123"/>
      <c r="H306" s="32"/>
      <c r="I306" s="173"/>
    </row>
    <row r="307" spans="2:9" ht="25.5" outlineLevel="1">
      <c r="B307" s="162"/>
      <c r="C307" s="166"/>
      <c r="D307" s="49"/>
      <c r="E307" s="32"/>
      <c r="F307" s="41"/>
      <c r="G307" s="41"/>
      <c r="H307" s="32"/>
      <c r="I307" s="173"/>
    </row>
    <row r="308" spans="2:9" ht="26.25" outlineLevel="1">
      <c r="B308" s="162"/>
      <c r="C308" s="323"/>
      <c r="D308" s="324"/>
      <c r="E308" s="47"/>
      <c r="F308" s="55"/>
      <c r="G308" s="55"/>
      <c r="H308" s="47"/>
      <c r="I308" s="173"/>
    </row>
    <row r="309" spans="2:9" ht="33" outlineLevel="1">
      <c r="B309" s="162"/>
      <c r="C309" s="334" t="str">
        <f>IF($F$106="Axe_1","Territoire de l'Action 3","Territoire de l'Action")</f>
        <v>Territoire de l'Action 3</v>
      </c>
      <c r="D309" s="335"/>
      <c r="E309" s="61"/>
      <c r="F309" s="61"/>
      <c r="G309" s="61"/>
      <c r="H309" s="61"/>
      <c r="I309" s="173"/>
    </row>
    <row r="310" spans="2:9" ht="25.5" outlineLevel="1">
      <c r="B310" s="162"/>
      <c r="C310" s="170"/>
      <c r="D310" s="31"/>
      <c r="E310" s="61"/>
      <c r="F310" s="61"/>
      <c r="G310" s="61"/>
      <c r="H310" s="31"/>
      <c r="I310" s="173"/>
    </row>
    <row r="311" spans="2:9" ht="25.5" outlineLevel="1">
      <c r="B311" s="162"/>
      <c r="C311" s="171" t="s">
        <v>89</v>
      </c>
      <c r="D311" s="123"/>
      <c r="E311" s="61"/>
      <c r="F311" s="61"/>
      <c r="G311" s="61"/>
      <c r="H311" s="31"/>
      <c r="I311" s="173"/>
    </row>
    <row r="312" spans="2:9" ht="25.5" outlineLevel="1">
      <c r="B312" s="162"/>
      <c r="C312" s="171"/>
      <c r="D312" s="31"/>
      <c r="E312" s="61"/>
      <c r="F312" s="61"/>
      <c r="G312" s="61"/>
      <c r="H312" s="31"/>
      <c r="I312" s="173"/>
    </row>
    <row r="313" spans="2:9" ht="25.5" outlineLevel="1">
      <c r="B313" s="162"/>
      <c r="C313" s="171" t="str" cm="1">
        <f t="array" ref="C313">_xlfn.IFS(
$D$311="Itinérante","Codes postaux",
$D$311="Communale","Code postal",
$D$311="Intercommunale","Codes postaux des lieux de déroulement de l'action",
$D$311="Départementale","Code postal du département",
TRUE,""
)</f>
        <v/>
      </c>
      <c r="D313" s="337"/>
      <c r="E313" s="337"/>
      <c r="F313" s="337"/>
      <c r="G313" s="61"/>
      <c r="H313" s="31"/>
      <c r="I313" s="173"/>
    </row>
    <row r="314" spans="2:9" ht="25.5" outlineLevel="1">
      <c r="B314" s="162"/>
      <c r="C314" s="172"/>
      <c r="D314" s="31"/>
      <c r="E314" s="61"/>
      <c r="F314" s="61"/>
      <c r="G314" s="61"/>
      <c r="H314" s="31"/>
      <c r="I314" s="173"/>
    </row>
    <row r="315" spans="2:9" ht="34.950000000000003" customHeight="1" outlineLevel="1">
      <c r="B315" s="162"/>
      <c r="C315" s="171" t="str" cm="1">
        <f t="array" ref="C315">_xlfn.IFS(
$D$311="Itinérante","Communes",$D$311="Communale","Commune",
$D$311="Intercommunale","Communes",
$D$311="Départementale","Communes",
TRUE,""
)</f>
        <v/>
      </c>
      <c r="D315" s="349"/>
      <c r="E315" s="332"/>
      <c r="F315" s="333"/>
      <c r="G315" s="61"/>
      <c r="H315" s="31"/>
      <c r="I315" s="173"/>
    </row>
    <row r="316" spans="2:9" ht="25.5" outlineLevel="1">
      <c r="B316" s="162"/>
      <c r="C316" s="170"/>
      <c r="D316" s="31"/>
      <c r="E316" s="61"/>
      <c r="F316" s="61"/>
      <c r="G316" s="61"/>
      <c r="H316" s="31"/>
      <c r="I316" s="173"/>
    </row>
    <row r="317" spans="2:9" ht="32.4" outlineLevel="1">
      <c r="B317" s="162"/>
      <c r="C317" s="334" t="str">
        <f>IF($F$106="Axe_1","Calendrier de la mise en œuvre de l'Action 3","Calendrier de mise en œuvre de l'Action")</f>
        <v>Calendrier de la mise en œuvre de l'Action 3</v>
      </c>
      <c r="D317" s="335"/>
      <c r="E317" s="31"/>
      <c r="F317" s="31"/>
      <c r="G317" s="31"/>
      <c r="H317" s="31"/>
      <c r="I317" s="173"/>
    </row>
    <row r="318" spans="2:9" ht="25.5" outlineLevel="1">
      <c r="B318" s="162"/>
      <c r="C318" s="170"/>
      <c r="D318" s="31"/>
      <c r="E318" s="31"/>
      <c r="F318" s="32" t="s">
        <v>92</v>
      </c>
      <c r="G318" s="31"/>
      <c r="H318" s="31"/>
      <c r="I318" s="173"/>
    </row>
    <row r="319" spans="2:9" outlineLevel="1">
      <c r="B319" s="162"/>
      <c r="C319" s="171" t="s">
        <v>93</v>
      </c>
      <c r="D319" s="127"/>
      <c r="E319" s="31"/>
      <c r="F319" s="280" t="s">
        <v>542</v>
      </c>
      <c r="G319" s="271"/>
      <c r="H319" s="31"/>
      <c r="I319" s="173"/>
    </row>
    <row r="320" spans="2:9" ht="25.5" outlineLevel="1">
      <c r="B320" s="162"/>
      <c r="C320" s="170"/>
      <c r="D320" s="31"/>
      <c r="E320" s="31"/>
      <c r="F320" s="31"/>
      <c r="G320" s="31"/>
      <c r="H320" s="31"/>
      <c r="I320" s="173"/>
    </row>
    <row r="321" spans="2:9" outlineLevel="1">
      <c r="B321" s="162"/>
      <c r="C321" s="171" t="s">
        <v>94</v>
      </c>
      <c r="D321" s="127"/>
      <c r="E321" s="31"/>
      <c r="F321" s="31"/>
      <c r="G321" s="31"/>
      <c r="H321" s="31"/>
      <c r="I321" s="173"/>
    </row>
    <row r="322" spans="2:9" ht="25.5" outlineLevel="1">
      <c r="B322" s="162"/>
      <c r="C322" s="170"/>
      <c r="D322" s="31"/>
      <c r="E322" s="31"/>
      <c r="F322" s="31"/>
      <c r="G322" s="31"/>
      <c r="H322" s="31"/>
      <c r="I322" s="173"/>
    </row>
    <row r="323" spans="2:9" ht="25.5" outlineLevel="1">
      <c r="B323" s="162"/>
      <c r="C323" s="174"/>
      <c r="D323" s="17"/>
      <c r="E323" s="17"/>
      <c r="F323" s="17"/>
      <c r="G323" s="17"/>
      <c r="H323" s="17"/>
      <c r="I323" s="173"/>
    </row>
    <row r="324" spans="2:9" ht="33" outlineLevel="1">
      <c r="B324" s="162"/>
      <c r="C324" s="334" t="str">
        <f>IF($F$106="Axe_1","Evaluation de l'Action 3","Evaluation du service")</f>
        <v>Evaluation de l'Action 3</v>
      </c>
      <c r="D324" s="335"/>
      <c r="E324" s="31"/>
      <c r="F324" s="31"/>
      <c r="G324" s="31"/>
      <c r="H324" s="31"/>
      <c r="I324" s="173"/>
    </row>
    <row r="325" spans="2:9" ht="25.5" outlineLevel="1">
      <c r="B325" s="162"/>
      <c r="C325" s="170"/>
      <c r="D325" s="31"/>
      <c r="E325" s="31"/>
      <c r="F325" s="31"/>
      <c r="G325" s="31"/>
      <c r="H325" s="31"/>
      <c r="I325" s="173"/>
    </row>
    <row r="326" spans="2:9" outlineLevel="1">
      <c r="B326" s="162"/>
      <c r="C326" s="171" t="s">
        <v>95</v>
      </c>
      <c r="D326" s="315"/>
      <c r="E326" s="315"/>
      <c r="F326" s="315"/>
      <c r="G326" s="315"/>
      <c r="H326" s="31"/>
      <c r="I326" s="173"/>
    </row>
    <row r="327" spans="2:9" outlineLevel="1">
      <c r="B327" s="162"/>
      <c r="C327" s="170"/>
      <c r="D327" s="315"/>
      <c r="E327" s="315"/>
      <c r="F327" s="315"/>
      <c r="G327" s="315"/>
      <c r="H327" s="31"/>
      <c r="I327" s="173"/>
    </row>
    <row r="328" spans="2:9" ht="25.5" outlineLevel="1">
      <c r="B328" s="162"/>
      <c r="C328" s="170"/>
      <c r="D328" s="31"/>
      <c r="E328" s="31"/>
      <c r="F328" s="31"/>
      <c r="G328" s="31"/>
      <c r="H328" s="31"/>
      <c r="I328" s="173"/>
    </row>
    <row r="329" spans="2:9" outlineLevel="1">
      <c r="B329" s="162"/>
      <c r="C329" s="171" t="s">
        <v>96</v>
      </c>
      <c r="D329" s="315"/>
      <c r="E329" s="315"/>
      <c r="F329" s="315"/>
      <c r="G329" s="315"/>
      <c r="H329" s="31"/>
      <c r="I329" s="173"/>
    </row>
    <row r="330" spans="2:9" outlineLevel="1">
      <c r="B330" s="162"/>
      <c r="C330" s="170"/>
      <c r="D330" s="315"/>
      <c r="E330" s="315"/>
      <c r="F330" s="315"/>
      <c r="G330" s="315"/>
      <c r="H330" s="31"/>
      <c r="I330" s="173"/>
    </row>
    <row r="331" spans="2:9" outlineLevel="1">
      <c r="B331" s="162"/>
      <c r="C331" s="170"/>
      <c r="D331" s="315"/>
      <c r="E331" s="315"/>
      <c r="F331" s="315"/>
      <c r="G331" s="315"/>
      <c r="H331" s="31"/>
      <c r="I331" s="173"/>
    </row>
    <row r="332" spans="2:9" ht="25.5" outlineLevel="1">
      <c r="B332" s="162"/>
      <c r="C332" s="170"/>
      <c r="D332" s="117"/>
      <c r="E332" s="117"/>
      <c r="F332" s="117"/>
      <c r="G332" s="117"/>
      <c r="H332" s="31"/>
      <c r="I332" s="173"/>
    </row>
    <row r="333" spans="2:9" ht="32.4" outlineLevel="1">
      <c r="B333" s="162"/>
      <c r="C333" s="334" t="str">
        <f>IF($F$106="Axe_1","Recrutement prévu pour l'Action 3 et liste des intervenants","Recrutement prévu pour le service")</f>
        <v>Recrutement prévu pour l'Action 3 et liste des intervenants</v>
      </c>
      <c r="D333" s="335"/>
      <c r="E333" s="31"/>
      <c r="F333" s="31"/>
      <c r="G333" s="31"/>
      <c r="H333" s="31"/>
      <c r="I333" s="173"/>
    </row>
    <row r="334" spans="2:9" ht="25.5" outlineLevel="1">
      <c r="B334" s="162"/>
      <c r="C334" s="170"/>
      <c r="D334" s="31"/>
      <c r="E334" s="31"/>
      <c r="F334" s="31"/>
      <c r="G334" s="31"/>
      <c r="H334" s="31"/>
      <c r="I334" s="173"/>
    </row>
    <row r="335" spans="2:9" ht="49.2" outlineLevel="1">
      <c r="B335" s="162"/>
      <c r="C335" s="171" t="s">
        <v>97</v>
      </c>
      <c r="D335" s="129"/>
      <c r="E335" s="31"/>
      <c r="F335" s="36" t="str">
        <f>IF($D$159="Oui","Veuillez préciser le nb de personnes"," ")</f>
        <v xml:space="preserve"> </v>
      </c>
      <c r="G335" s="63"/>
      <c r="H335" s="31"/>
      <c r="I335" s="173"/>
    </row>
    <row r="336" spans="2:9" ht="26.25" outlineLevel="1">
      <c r="B336" s="162"/>
      <c r="C336" s="167"/>
      <c r="D336" s="105"/>
      <c r="E336" s="31"/>
      <c r="F336" s="36"/>
      <c r="G336" s="36"/>
      <c r="H336" s="31"/>
      <c r="I336" s="173"/>
    </row>
    <row r="337" spans="2:9" ht="26.25" outlineLevel="1">
      <c r="B337" s="162"/>
      <c r="C337" s="170"/>
      <c r="D337" s="31"/>
      <c r="E337" s="31"/>
      <c r="F337" s="36" t="str">
        <f>IF($D$159="Oui","Veuillez préciser le nb d'ETP"," ")</f>
        <v xml:space="preserve"> </v>
      </c>
      <c r="H337" s="31"/>
      <c r="I337" s="173"/>
    </row>
    <row r="338" spans="2:9" ht="25.5" outlineLevel="1">
      <c r="B338" s="162"/>
      <c r="C338" s="170"/>
      <c r="D338" s="31"/>
      <c r="E338" s="31"/>
      <c r="F338" s="31"/>
      <c r="G338" s="31"/>
      <c r="H338" s="31"/>
      <c r="I338" s="173"/>
    </row>
    <row r="339" spans="2:9" ht="26.25" outlineLevel="1">
      <c r="B339" s="162"/>
      <c r="C339" s="128" t="s">
        <v>98</v>
      </c>
      <c r="D339" s="31"/>
      <c r="E339" s="31"/>
      <c r="F339" s="31"/>
      <c r="G339" s="31"/>
      <c r="H339" s="31"/>
      <c r="I339" s="173"/>
    </row>
    <row r="340" spans="2:9" ht="25.5" outlineLevel="1">
      <c r="B340" s="162"/>
      <c r="C340" s="170"/>
      <c r="D340" s="31"/>
      <c r="E340" s="31"/>
      <c r="F340" s="31"/>
      <c r="G340" s="31"/>
      <c r="H340" s="31"/>
      <c r="I340" s="173"/>
    </row>
    <row r="341" spans="2:9" outlineLevel="1">
      <c r="B341" s="162"/>
      <c r="C341" s="155" t="s">
        <v>99</v>
      </c>
      <c r="D341" s="155" t="s">
        <v>100</v>
      </c>
      <c r="E341" s="155" t="s">
        <v>101</v>
      </c>
      <c r="F341" s="155" t="s">
        <v>102</v>
      </c>
      <c r="G341" s="155" t="s">
        <v>103</v>
      </c>
      <c r="H341" s="31"/>
      <c r="I341" s="173"/>
    </row>
    <row r="342" spans="2:9" ht="25.5" outlineLevel="1">
      <c r="B342" s="162"/>
      <c r="C342" s="77"/>
      <c r="D342" s="109"/>
      <c r="E342" s="78"/>
      <c r="F342" s="77"/>
      <c r="G342" s="100"/>
      <c r="H342" s="31"/>
      <c r="I342" s="173"/>
    </row>
    <row r="343" spans="2:9" ht="25.5" outlineLevel="1">
      <c r="B343" s="162"/>
      <c r="C343" s="77"/>
      <c r="D343" s="109"/>
      <c r="E343" s="78"/>
      <c r="F343" s="77"/>
      <c r="G343" s="100"/>
      <c r="H343" s="31"/>
      <c r="I343" s="173"/>
    </row>
    <row r="344" spans="2:9" ht="25.5" outlineLevel="1">
      <c r="B344" s="162"/>
      <c r="C344" s="77"/>
      <c r="D344" s="109"/>
      <c r="E344" s="78"/>
      <c r="F344" s="77"/>
      <c r="G344" s="100"/>
      <c r="H344" s="31"/>
      <c r="I344" s="173"/>
    </row>
    <row r="345" spans="2:9" ht="25.5" outlineLevel="1">
      <c r="B345" s="162"/>
      <c r="C345" s="77"/>
      <c r="D345" s="109"/>
      <c r="E345" s="78"/>
      <c r="F345" s="77"/>
      <c r="G345" s="100"/>
      <c r="H345" s="31"/>
      <c r="I345" s="173"/>
    </row>
    <row r="346" spans="2:9" ht="25.5" outlineLevel="1">
      <c r="B346" s="162"/>
      <c r="C346" s="77"/>
      <c r="D346" s="109"/>
      <c r="E346" s="78"/>
      <c r="F346" s="77"/>
      <c r="G346" s="101"/>
      <c r="H346" s="31"/>
      <c r="I346" s="173"/>
    </row>
    <row r="347" spans="2:9" outlineLevel="1">
      <c r="B347" s="162"/>
      <c r="C347" s="170"/>
      <c r="D347" s="112" t="s">
        <v>105</v>
      </c>
      <c r="E347" s="180">
        <f>SUM(E342:E346)</f>
        <v>0</v>
      </c>
      <c r="F347" s="111" t="s">
        <v>105</v>
      </c>
      <c r="G347" s="181">
        <f>SUM(G342:G346)</f>
        <v>0</v>
      </c>
      <c r="H347" s="31"/>
      <c r="I347" s="173"/>
    </row>
    <row r="348" spans="2:9" ht="25.5" outlineLevel="1">
      <c r="B348" s="162"/>
      <c r="C348" s="170"/>
      <c r="D348" s="31"/>
      <c r="E348" s="31"/>
      <c r="F348" s="31"/>
      <c r="G348" s="31"/>
      <c r="H348" s="31"/>
      <c r="I348" s="173"/>
    </row>
    <row r="349" spans="2:9" ht="25.5" outlineLevel="1">
      <c r="B349" s="162"/>
      <c r="C349" s="174"/>
      <c r="D349" s="17"/>
      <c r="E349" s="17"/>
      <c r="F349" s="17"/>
      <c r="G349" s="17"/>
      <c r="H349" s="31"/>
      <c r="I349" s="173"/>
    </row>
    <row r="350" spans="2:9" ht="33" outlineLevel="1">
      <c r="B350" s="275"/>
      <c r="C350" s="334" t="str">
        <f>IF($F$106="Axe_1","Analyse de la pratique pour l'Action 3","Recrutement prévu pour le service")</f>
        <v>Analyse de la pratique pour l'Action 3</v>
      </c>
      <c r="D350" s="335"/>
      <c r="E350" s="31"/>
      <c r="F350" s="31"/>
      <c r="G350" s="31"/>
      <c r="H350" s="31"/>
      <c r="I350" s="173"/>
    </row>
    <row r="351" spans="2:9" ht="25.5" outlineLevel="1">
      <c r="B351" s="275"/>
      <c r="C351" s="170"/>
      <c r="D351" s="31"/>
      <c r="E351" s="31"/>
      <c r="F351" s="31"/>
      <c r="G351" s="31"/>
      <c r="H351" s="31"/>
      <c r="I351" s="173"/>
    </row>
    <row r="352" spans="2:9" outlineLevel="1">
      <c r="B352" s="275"/>
      <c r="C352" s="171" t="s">
        <v>106</v>
      </c>
      <c r="D352" s="129"/>
      <c r="E352" s="31"/>
      <c r="F352" s="31"/>
      <c r="G352" s="31"/>
      <c r="H352" s="31"/>
      <c r="I352" s="173"/>
    </row>
    <row r="353" spans="2:9" ht="25.5" outlineLevel="1">
      <c r="B353" s="275"/>
      <c r="C353" s="174"/>
      <c r="D353" s="17"/>
      <c r="E353" s="17"/>
      <c r="F353" s="17"/>
      <c r="G353" s="17"/>
      <c r="H353" s="31"/>
      <c r="I353" s="173"/>
    </row>
    <row r="354" spans="2:9" ht="25.5" outlineLevel="1">
      <c r="B354" s="162"/>
      <c r="C354" s="175"/>
      <c r="I354" s="173"/>
    </row>
    <row r="355" spans="2:9" ht="32.4" outlineLevel="1">
      <c r="B355" s="162"/>
      <c r="C355" s="334" t="str">
        <f>IF($F$106="Axe_1","Financement prévisionnel de l'action 3","Financement prévisionnel du service")</f>
        <v>Financement prévisionnel de l'action 3</v>
      </c>
      <c r="D355" s="335"/>
      <c r="E355" s="36"/>
      <c r="F355" s="36"/>
      <c r="G355" s="36"/>
      <c r="H355" s="36"/>
      <c r="I355" s="173"/>
    </row>
    <row r="356" spans="2:9" ht="26.25" outlineLevel="1">
      <c r="B356" s="162"/>
      <c r="C356" s="167"/>
      <c r="D356" s="36"/>
      <c r="E356" s="36"/>
      <c r="F356" s="36"/>
      <c r="G356" s="36"/>
      <c r="H356" s="36"/>
      <c r="I356" s="173"/>
    </row>
    <row r="357" spans="2:9" ht="26.25" outlineLevel="1">
      <c r="B357" s="162"/>
      <c r="C357" s="167"/>
      <c r="D357" s="36"/>
      <c r="E357" s="36"/>
      <c r="F357" s="36"/>
      <c r="G357" s="36"/>
      <c r="H357" s="36"/>
      <c r="I357" s="173"/>
    </row>
    <row r="358" spans="2:9" outlineLevel="1">
      <c r="B358" s="162"/>
      <c r="C358" s="210" t="s">
        <v>108</v>
      </c>
      <c r="D358" s="82"/>
      <c r="E358" s="41"/>
      <c r="F358" s="211" t="s">
        <v>109</v>
      </c>
      <c r="G358" s="82"/>
      <c r="H358" s="36"/>
      <c r="I358" s="173"/>
    </row>
    <row r="359" spans="2:9" outlineLevel="1">
      <c r="B359" s="162"/>
      <c r="C359" s="212" t="s">
        <v>110</v>
      </c>
      <c r="D359" s="83"/>
      <c r="E359" s="41"/>
      <c r="F359" s="213" t="s">
        <v>111</v>
      </c>
      <c r="G359" s="83"/>
      <c r="H359" s="36"/>
      <c r="I359" s="173"/>
    </row>
    <row r="360" spans="2:9" outlineLevel="1">
      <c r="B360" s="162"/>
      <c r="C360" s="214" t="s">
        <v>112</v>
      </c>
      <c r="D360" s="84"/>
      <c r="E360" s="41"/>
      <c r="F360" s="215" t="s">
        <v>113</v>
      </c>
      <c r="G360" s="84"/>
      <c r="H360" s="36"/>
      <c r="I360" s="173"/>
    </row>
    <row r="361" spans="2:9" outlineLevel="1">
      <c r="B361" s="162"/>
      <c r="C361" s="216" t="s">
        <v>114</v>
      </c>
      <c r="D361" s="81"/>
      <c r="E361" s="41"/>
      <c r="F361" s="217" t="s">
        <v>115</v>
      </c>
      <c r="G361" s="81"/>
      <c r="H361" s="36"/>
      <c r="I361" s="173"/>
    </row>
    <row r="362" spans="2:9" ht="26.25" outlineLevel="1">
      <c r="B362" s="162"/>
      <c r="C362" s="171"/>
      <c r="D362" s="46"/>
      <c r="E362" s="41"/>
      <c r="F362" s="41"/>
      <c r="G362" s="41"/>
      <c r="H362" s="36"/>
      <c r="I362" s="173"/>
    </row>
    <row r="363" spans="2:9" outlineLevel="1">
      <c r="B363" s="162"/>
      <c r="C363" s="210" t="s">
        <v>116</v>
      </c>
      <c r="D363" s="82">
        <f>+D358-G358</f>
        <v>0</v>
      </c>
      <c r="E363" s="218" t="e">
        <f>+D363/D358</f>
        <v>#DIV/0!</v>
      </c>
      <c r="F363" s="41"/>
      <c r="G363" s="41"/>
      <c r="H363" s="36"/>
      <c r="I363" s="173"/>
    </row>
    <row r="364" spans="2:9" outlineLevel="1">
      <c r="B364" s="162"/>
      <c r="C364" s="212" t="s">
        <v>117</v>
      </c>
      <c r="D364" s="83">
        <f>+D359-G359</f>
        <v>0</v>
      </c>
      <c r="E364" s="219" t="e">
        <f t="shared" ref="E364:E366" si="2">+D364/D359</f>
        <v>#DIV/0!</v>
      </c>
      <c r="F364" s="41"/>
      <c r="G364" s="41"/>
      <c r="H364" s="36"/>
      <c r="I364" s="173"/>
    </row>
    <row r="365" spans="2:9" outlineLevel="1">
      <c r="B365" s="162"/>
      <c r="C365" s="214" t="s">
        <v>118</v>
      </c>
      <c r="D365" s="84">
        <f>+D360-G360</f>
        <v>0</v>
      </c>
      <c r="E365" s="219" t="e">
        <f t="shared" si="2"/>
        <v>#DIV/0!</v>
      </c>
      <c r="F365" s="41"/>
      <c r="G365" s="41"/>
      <c r="H365" s="36"/>
      <c r="I365" s="173"/>
    </row>
    <row r="366" spans="2:9" outlineLevel="1">
      <c r="B366" s="162"/>
      <c r="C366" s="216" t="s">
        <v>119</v>
      </c>
      <c r="D366" s="81">
        <f>+D361-G361</f>
        <v>0</v>
      </c>
      <c r="E366" s="220" t="e">
        <f t="shared" si="2"/>
        <v>#DIV/0!</v>
      </c>
      <c r="F366" s="41"/>
      <c r="G366" s="41"/>
      <c r="H366" s="36"/>
      <c r="I366" s="173"/>
    </row>
    <row r="367" spans="2:9" outlineLevel="1">
      <c r="B367" s="162"/>
      <c r="C367" s="176"/>
      <c r="D367" s="177"/>
      <c r="E367" s="177"/>
      <c r="F367" s="177"/>
      <c r="G367" s="177"/>
      <c r="H367" s="177"/>
      <c r="I367" s="179"/>
    </row>
    <row r="368" spans="2:9">
      <c r="E368" s="12"/>
      <c r="F368" s="12"/>
      <c r="G368" s="12"/>
      <c r="H368" s="12"/>
    </row>
    <row r="369" spans="2:9" ht="60" customHeight="1">
      <c r="B369" s="182"/>
      <c r="C369" s="266" t="str">
        <f>IF(AND($F$106="Axe_1",+$D$100&gt;=4),"Description Action 4 sur"," ")</f>
        <v xml:space="preserve"> </v>
      </c>
      <c r="D369" s="267" t="str">
        <f>IF(AND($D$100&gt;=1,F369="Axe_1"),+$D$100,"")</f>
        <v/>
      </c>
      <c r="E369" s="261"/>
      <c r="F369" s="242" t="str">
        <f>IF(AND($D$100&gt;=4,$D$85="Axe_1"),$D$85," ")</f>
        <v xml:space="preserve"> </v>
      </c>
      <c r="G369" s="336" t="str">
        <f>IF(F369&lt;&gt;" ",$E$85," ")</f>
        <v xml:space="preserve"> </v>
      </c>
      <c r="H369" s="336"/>
      <c r="I369" s="336"/>
    </row>
    <row r="370" spans="2:9" ht="60" customHeight="1">
      <c r="B370" s="182"/>
      <c r="C370" s="262" t="str">
        <f>IF(AND($D$100&gt;=4,F369="Axe_1"),"Quel est l'intitulé de l'action ?","")</f>
        <v/>
      </c>
      <c r="D370" s="263"/>
      <c r="E370" s="241"/>
      <c r="F370" s="240" t="str">
        <f>IF(AND($D$100&gt;=4,$D$85="Axe_1"),"Quel est le volet de l'action ?"," ")</f>
        <v xml:space="preserve"> </v>
      </c>
      <c r="G370" s="328"/>
      <c r="H370" s="329"/>
      <c r="I370" s="330"/>
    </row>
    <row r="371" spans="2:9" outlineLevel="1">
      <c r="B371" s="182"/>
      <c r="C371" s="164"/>
      <c r="D371" s="165"/>
      <c r="E371" s="165"/>
      <c r="F371" s="165"/>
      <c r="G371" s="165"/>
      <c r="H371" s="165"/>
      <c r="I371" s="178"/>
    </row>
    <row r="372" spans="2:9" outlineLevel="1">
      <c r="B372" s="182"/>
      <c r="C372" s="166"/>
      <c r="D372" s="32"/>
      <c r="E372" s="32"/>
      <c r="F372" s="32"/>
      <c r="G372" s="32"/>
      <c r="H372" s="32"/>
      <c r="I372" s="173"/>
    </row>
    <row r="373" spans="2:9" outlineLevel="1">
      <c r="B373" s="182"/>
      <c r="C373" s="171" t="s">
        <v>74</v>
      </c>
      <c r="D373" s="122"/>
      <c r="E373" s="32"/>
      <c r="F373" s="46" t="str">
        <f>IF(D373="Non","N° de la demande ELAN", " ")</f>
        <v xml:space="preserve"> </v>
      </c>
      <c r="G373" s="123"/>
      <c r="H373" s="32"/>
      <c r="I373" s="173"/>
    </row>
    <row r="374" spans="2:9" outlineLevel="1">
      <c r="B374" s="182"/>
      <c r="C374" s="171"/>
      <c r="D374" s="36"/>
      <c r="E374" s="32"/>
      <c r="F374" s="46"/>
      <c r="G374" s="47"/>
      <c r="H374" s="32"/>
      <c r="I374" s="173"/>
    </row>
    <row r="375" spans="2:9" outlineLevel="1">
      <c r="B375" s="182"/>
      <c r="C375" s="279"/>
      <c r="D375" s="32"/>
      <c r="E375" s="32"/>
      <c r="F375" s="31"/>
      <c r="G375" s="31"/>
      <c r="H375" s="32"/>
      <c r="I375" s="173"/>
    </row>
    <row r="376" spans="2:9" outlineLevel="1">
      <c r="B376" s="182"/>
      <c r="C376" s="171" t="s">
        <v>76</v>
      </c>
      <c r="D376" s="122"/>
      <c r="E376" s="32"/>
      <c r="F376" s="46" t="str">
        <f>IF(D376="Autre","Veuillez préciser", " ")</f>
        <v xml:space="preserve"> </v>
      </c>
      <c r="G376" s="47"/>
      <c r="H376" s="32"/>
      <c r="I376" s="173"/>
    </row>
    <row r="377" spans="2:9" outlineLevel="1">
      <c r="B377" s="182"/>
      <c r="C377" s="166"/>
      <c r="D377" s="32"/>
      <c r="E377" s="32"/>
      <c r="F377" s="32"/>
      <c r="G377" s="32"/>
      <c r="H377" s="32"/>
      <c r="I377" s="173"/>
    </row>
    <row r="378" spans="2:9" outlineLevel="1">
      <c r="B378" s="182"/>
      <c r="C378" s="171" t="s">
        <v>78</v>
      </c>
      <c r="D378" s="315"/>
      <c r="E378" s="315"/>
      <c r="F378" s="315"/>
      <c r="G378" s="32"/>
      <c r="H378" s="32"/>
      <c r="I378" s="173"/>
    </row>
    <row r="379" spans="2:9" outlineLevel="1">
      <c r="B379" s="182"/>
      <c r="C379" s="166"/>
      <c r="D379" s="32"/>
      <c r="E379" s="32"/>
      <c r="F379" s="32"/>
      <c r="G379" s="32"/>
      <c r="H379" s="32"/>
      <c r="I379" s="173"/>
    </row>
    <row r="380" spans="2:9" outlineLevel="1">
      <c r="B380" s="182"/>
      <c r="C380" s="171" t="s">
        <v>80</v>
      </c>
      <c r="D380" s="315"/>
      <c r="E380" s="315"/>
      <c r="F380" s="315"/>
      <c r="G380" s="32"/>
      <c r="H380" s="32"/>
      <c r="I380" s="173"/>
    </row>
    <row r="381" spans="2:9" outlineLevel="1">
      <c r="B381" s="182"/>
      <c r="C381" s="166"/>
      <c r="D381" s="32"/>
      <c r="E381" s="32"/>
      <c r="F381" s="32"/>
      <c r="G381" s="32"/>
      <c r="H381" s="32"/>
      <c r="I381" s="173"/>
    </row>
    <row r="382" spans="2:9" outlineLevel="1">
      <c r="B382" s="183"/>
      <c r="C382" s="169"/>
      <c r="D382" s="47"/>
      <c r="E382" s="47"/>
      <c r="F382" s="47"/>
      <c r="G382" s="47"/>
      <c r="H382" s="32"/>
      <c r="I382" s="173"/>
    </row>
    <row r="383" spans="2:9" ht="32.4" outlineLevel="1">
      <c r="B383" s="184"/>
      <c r="C383" s="325" t="str">
        <f>IF($F$106="Axe_1","Bénéficiaires de l'Action 4","Desciption des bénéficiaires")</f>
        <v>Bénéficiaires de l'Action 4</v>
      </c>
      <c r="D383" s="326"/>
      <c r="E383" s="32"/>
      <c r="F383" s="32"/>
      <c r="G383" s="32"/>
      <c r="H383" s="58"/>
      <c r="I383" s="173"/>
    </row>
    <row r="384" spans="2:9" outlineLevel="1">
      <c r="B384" s="185"/>
      <c r="C384" s="166"/>
      <c r="D384" s="32"/>
      <c r="E384" s="32"/>
      <c r="F384" s="32"/>
      <c r="G384" s="32"/>
      <c r="H384" s="32"/>
      <c r="I384" s="173"/>
    </row>
    <row r="385" spans="2:9" outlineLevel="1">
      <c r="B385" s="30"/>
      <c r="C385" s="171" t="s">
        <v>82</v>
      </c>
      <c r="D385" s="123"/>
      <c r="E385" s="32"/>
      <c r="F385" s="41"/>
      <c r="G385" s="41"/>
      <c r="H385" s="32"/>
      <c r="I385" s="173"/>
    </row>
    <row r="386" spans="2:9" outlineLevel="1">
      <c r="B386" s="30"/>
      <c r="C386" s="166"/>
      <c r="D386" s="32"/>
      <c r="E386" s="32"/>
      <c r="F386" s="41"/>
      <c r="G386" s="41"/>
      <c r="H386" s="32"/>
      <c r="I386" s="173"/>
    </row>
    <row r="387" spans="2:9" outlineLevel="1">
      <c r="B387" s="30"/>
      <c r="C387" s="171" t="s">
        <v>84</v>
      </c>
      <c r="D387" s="123"/>
      <c r="E387" s="32"/>
      <c r="F387" s="46" t="str">
        <f>IF(D387="Autre","Veuillez préciser", " ")</f>
        <v xml:space="preserve"> </v>
      </c>
      <c r="G387" s="47"/>
      <c r="H387" s="32"/>
      <c r="I387" s="173"/>
    </row>
    <row r="388" spans="2:9" outlineLevel="1">
      <c r="B388" s="30"/>
      <c r="C388" s="166"/>
      <c r="D388" s="32"/>
      <c r="E388" s="32"/>
      <c r="F388" s="41"/>
      <c r="G388" s="41"/>
      <c r="H388" s="32"/>
      <c r="I388" s="173"/>
    </row>
    <row r="389" spans="2:9" outlineLevel="1">
      <c r="B389" s="30"/>
      <c r="C389" s="166"/>
      <c r="D389" s="32"/>
      <c r="E389" s="32"/>
      <c r="F389" s="41"/>
      <c r="G389" s="41"/>
      <c r="H389" s="32"/>
      <c r="I389" s="173"/>
    </row>
    <row r="390" spans="2:9" outlineLevel="1">
      <c r="B390" s="30"/>
      <c r="C390" s="171" t="s">
        <v>86</v>
      </c>
      <c r="D390" s="285"/>
      <c r="E390" s="32"/>
      <c r="F390" s="41" t="str">
        <f>IF($D$390="Oui","Précisez le type de participation"," ")</f>
        <v xml:space="preserve"> </v>
      </c>
      <c r="G390" s="123"/>
      <c r="H390" s="32"/>
      <c r="I390" s="173"/>
    </row>
    <row r="391" spans="2:9" ht="37.5" customHeight="1" outlineLevel="1">
      <c r="B391" s="30"/>
      <c r="C391" s="171"/>
      <c r="D391" s="32"/>
      <c r="E391" s="32"/>
      <c r="F391" s="41" t="str">
        <f>IF($D$390="Oui","Précisez le montant de la participation"," ")</f>
        <v xml:space="preserve"> </v>
      </c>
      <c r="G391" s="125"/>
      <c r="H391" s="32"/>
      <c r="I391" s="173"/>
    </row>
    <row r="392" spans="2:9" outlineLevel="1">
      <c r="B392" s="30"/>
      <c r="C392" s="166"/>
      <c r="D392" s="32"/>
      <c r="E392" s="32"/>
      <c r="F392" s="41"/>
      <c r="G392" s="41"/>
      <c r="H392" s="32"/>
      <c r="I392" s="173"/>
    </row>
    <row r="393" spans="2:9" outlineLevel="1">
      <c r="B393" s="30"/>
      <c r="C393" s="171" t="s">
        <v>87</v>
      </c>
      <c r="D393" s="123"/>
      <c r="E393" s="32"/>
      <c r="F393" s="46" t="str">
        <f>IF(D393="Autres","Veuillez préciser", " ")</f>
        <v xml:space="preserve"> </v>
      </c>
      <c r="G393" s="123"/>
      <c r="H393" s="32"/>
      <c r="I393" s="173"/>
    </row>
    <row r="394" spans="2:9" outlineLevel="1">
      <c r="B394" s="30"/>
      <c r="C394" s="166"/>
      <c r="D394" s="49"/>
      <c r="E394" s="32"/>
      <c r="F394" s="41"/>
      <c r="G394" s="41"/>
      <c r="H394" s="32"/>
      <c r="I394" s="173"/>
    </row>
    <row r="395" spans="2:9" outlineLevel="1">
      <c r="B395" s="30"/>
      <c r="C395" s="323"/>
      <c r="D395" s="324"/>
      <c r="E395" s="47"/>
      <c r="F395" s="55"/>
      <c r="G395" s="55"/>
      <c r="H395" s="47"/>
      <c r="I395" s="173"/>
    </row>
    <row r="396" spans="2:9" ht="32.4" outlineLevel="1">
      <c r="B396" s="30"/>
      <c r="C396" s="325" t="str">
        <f>IF($F$106="Axe_1","Territoire de l'Action 4","Territoire de l'Action")</f>
        <v>Territoire de l'Action 4</v>
      </c>
      <c r="D396" s="326"/>
      <c r="E396" s="61"/>
      <c r="F396" s="61"/>
      <c r="G396" s="61"/>
      <c r="H396" s="61"/>
      <c r="I396" s="173"/>
    </row>
    <row r="397" spans="2:9" outlineLevel="1">
      <c r="B397" s="30"/>
      <c r="C397" s="170"/>
      <c r="D397" s="31"/>
      <c r="E397" s="61"/>
      <c r="F397" s="61"/>
      <c r="G397" s="61"/>
      <c r="H397" s="31"/>
      <c r="I397" s="173"/>
    </row>
    <row r="398" spans="2:9" outlineLevel="1">
      <c r="B398" s="30"/>
      <c r="C398" s="171" t="s">
        <v>89</v>
      </c>
      <c r="D398" s="122"/>
      <c r="E398" s="61"/>
      <c r="F398" s="61"/>
      <c r="G398" s="61"/>
      <c r="H398" s="31"/>
      <c r="I398" s="173"/>
    </row>
    <row r="399" spans="2:9" outlineLevel="1">
      <c r="B399" s="30"/>
      <c r="C399" s="171"/>
      <c r="D399" s="31"/>
      <c r="E399" s="61"/>
      <c r="F399" s="61"/>
      <c r="G399" s="61"/>
      <c r="H399" s="31"/>
      <c r="I399" s="173"/>
    </row>
    <row r="400" spans="2:9" outlineLevel="1">
      <c r="B400" s="30"/>
      <c r="C400" s="171" t="str" cm="1">
        <f t="array" ref="C400">_xlfn.IFS(
$D$398="Itinérante","Codes postaux",
$D$398="Communale","Code postal",
$D$398="Intercommunale","Codes postaux des lieux de déroulement de l'action",
$D$398="Départementale","Code postal du département",
TRUE,""
)</f>
        <v/>
      </c>
      <c r="D400" s="322"/>
      <c r="E400" s="322"/>
      <c r="F400" s="322"/>
      <c r="G400" s="61"/>
      <c r="H400" s="31"/>
      <c r="I400" s="173"/>
    </row>
    <row r="401" spans="2:9" outlineLevel="1">
      <c r="B401" s="30"/>
      <c r="C401" s="172"/>
      <c r="D401" s="31"/>
      <c r="E401" s="61"/>
      <c r="F401" s="61"/>
      <c r="G401" s="61"/>
      <c r="H401" s="31"/>
      <c r="I401" s="173"/>
    </row>
    <row r="402" spans="2:9" ht="30.75" customHeight="1" outlineLevel="1">
      <c r="B402" s="30"/>
      <c r="C402" s="171" t="str" cm="1">
        <f t="array" ref="C402">_xlfn.IFS(
$D$398="Itinérante","Communes",$D$398="Communale","Commune",
$D$398="Intercommunale","Communes",
$D$398="Départementale","Communes ",
TRUE,""
)</f>
        <v/>
      </c>
      <c r="D402" s="322"/>
      <c r="E402" s="322"/>
      <c r="F402" s="322"/>
      <c r="G402" s="61"/>
      <c r="H402" s="31"/>
      <c r="I402" s="173"/>
    </row>
    <row r="403" spans="2:9" outlineLevel="1">
      <c r="B403" s="30"/>
      <c r="C403" s="170"/>
      <c r="D403" s="31"/>
      <c r="E403" s="61"/>
      <c r="F403" s="61"/>
      <c r="G403" s="61"/>
      <c r="H403" s="31"/>
      <c r="I403" s="173"/>
    </row>
    <row r="404" spans="2:9" ht="32.4" outlineLevel="1">
      <c r="B404" s="30"/>
      <c r="C404" s="325" t="str">
        <f>IF($F$106="Axe_1","Calendrier de la mise en œuvre de l'Action 4","Calendrier de mise en œuvre de l'Action")</f>
        <v>Calendrier de la mise en œuvre de l'Action 4</v>
      </c>
      <c r="D404" s="326"/>
      <c r="E404" s="31"/>
      <c r="F404" s="31"/>
      <c r="G404" s="31"/>
      <c r="H404" s="31"/>
      <c r="I404" s="173"/>
    </row>
    <row r="405" spans="2:9" outlineLevel="1">
      <c r="B405" s="30"/>
      <c r="C405" s="170"/>
      <c r="D405" s="31"/>
      <c r="E405" s="31"/>
      <c r="F405" s="66" t="s">
        <v>92</v>
      </c>
      <c r="G405" s="31"/>
      <c r="H405" s="31"/>
      <c r="I405" s="173"/>
    </row>
    <row r="406" spans="2:9" outlineLevel="1">
      <c r="B406" s="30"/>
      <c r="C406" s="171" t="s">
        <v>93</v>
      </c>
      <c r="D406" s="127"/>
      <c r="E406" s="31"/>
      <c r="F406" s="66" t="s">
        <v>542</v>
      </c>
      <c r="G406" s="271"/>
      <c r="H406" s="31"/>
      <c r="I406" s="173"/>
    </row>
    <row r="407" spans="2:9" outlineLevel="1">
      <c r="B407" s="30"/>
      <c r="C407" s="170"/>
      <c r="D407" s="31"/>
      <c r="E407" s="31"/>
      <c r="G407" s="31"/>
      <c r="H407" s="31"/>
      <c r="I407" s="173"/>
    </row>
    <row r="408" spans="2:9" outlineLevel="1">
      <c r="B408" s="30"/>
      <c r="C408" s="171" t="s">
        <v>94</v>
      </c>
      <c r="D408" s="127"/>
      <c r="E408" s="31"/>
      <c r="F408" s="31"/>
      <c r="G408" s="31"/>
      <c r="H408" s="31"/>
      <c r="I408" s="173"/>
    </row>
    <row r="409" spans="2:9" outlineLevel="1">
      <c r="B409" s="30"/>
      <c r="C409" s="170"/>
      <c r="D409" s="31"/>
      <c r="E409" s="31"/>
      <c r="F409" s="31"/>
      <c r="G409" s="31"/>
      <c r="H409" s="31"/>
      <c r="I409" s="173"/>
    </row>
    <row r="410" spans="2:9" outlineLevel="1">
      <c r="B410" s="30"/>
      <c r="C410" s="174"/>
      <c r="D410" s="17"/>
      <c r="E410" s="17"/>
      <c r="F410" s="17"/>
      <c r="G410" s="17"/>
      <c r="H410" s="17"/>
      <c r="I410" s="173"/>
    </row>
    <row r="411" spans="2:9" ht="32.4" outlineLevel="1">
      <c r="B411" s="30"/>
      <c r="C411" s="325" t="str">
        <f>IF($F$106="Axe_1","Evaluation de l'Action 4","Evaluation du service")</f>
        <v>Evaluation de l'Action 4</v>
      </c>
      <c r="D411" s="326"/>
      <c r="E411" s="31"/>
      <c r="F411" s="31"/>
      <c r="G411" s="31"/>
      <c r="H411" s="31"/>
      <c r="I411" s="173"/>
    </row>
    <row r="412" spans="2:9" outlineLevel="1">
      <c r="B412" s="30"/>
      <c r="C412" s="170"/>
      <c r="D412" s="31"/>
      <c r="E412" s="31"/>
      <c r="F412" s="31"/>
      <c r="G412" s="31"/>
      <c r="H412" s="31"/>
      <c r="I412" s="173"/>
    </row>
    <row r="413" spans="2:9" outlineLevel="1">
      <c r="B413" s="30"/>
      <c r="C413" s="171" t="s">
        <v>95</v>
      </c>
      <c r="D413" s="315"/>
      <c r="E413" s="315"/>
      <c r="F413" s="315"/>
      <c r="G413" s="315"/>
      <c r="H413" s="31"/>
      <c r="I413" s="173"/>
    </row>
    <row r="414" spans="2:9" outlineLevel="1">
      <c r="B414" s="30"/>
      <c r="C414" s="170"/>
      <c r="D414" s="315"/>
      <c r="E414" s="315"/>
      <c r="F414" s="315"/>
      <c r="G414" s="315"/>
      <c r="H414" s="31"/>
      <c r="I414" s="173"/>
    </row>
    <row r="415" spans="2:9" outlineLevel="1">
      <c r="B415" s="30"/>
      <c r="C415" s="170"/>
      <c r="D415" s="31"/>
      <c r="E415" s="31"/>
      <c r="F415" s="31"/>
      <c r="G415" s="31"/>
      <c r="H415" s="31"/>
      <c r="I415" s="173"/>
    </row>
    <row r="416" spans="2:9" outlineLevel="1">
      <c r="B416" s="30"/>
      <c r="C416" s="171" t="s">
        <v>96</v>
      </c>
      <c r="D416" s="315"/>
      <c r="E416" s="315"/>
      <c r="F416" s="315"/>
      <c r="G416" s="315"/>
      <c r="H416" s="31"/>
      <c r="I416" s="173"/>
    </row>
    <row r="417" spans="2:9" outlineLevel="1">
      <c r="B417" s="30"/>
      <c r="C417" s="170"/>
      <c r="D417" s="315"/>
      <c r="E417" s="315"/>
      <c r="F417" s="315"/>
      <c r="G417" s="315"/>
      <c r="H417" s="31"/>
      <c r="I417" s="173"/>
    </row>
    <row r="418" spans="2:9" outlineLevel="1">
      <c r="B418" s="30"/>
      <c r="C418" s="170"/>
      <c r="D418" s="315"/>
      <c r="E418" s="315"/>
      <c r="F418" s="315"/>
      <c r="G418" s="315"/>
      <c r="H418" s="31"/>
      <c r="I418" s="173"/>
    </row>
    <row r="419" spans="2:9" outlineLevel="1">
      <c r="B419" s="30"/>
      <c r="C419" s="170"/>
      <c r="D419" s="117"/>
      <c r="E419" s="117"/>
      <c r="F419" s="117"/>
      <c r="G419" s="117"/>
      <c r="H419" s="31"/>
      <c r="I419" s="173"/>
    </row>
    <row r="420" spans="2:9" ht="32.4" outlineLevel="1">
      <c r="B420" s="30"/>
      <c r="C420" s="325" t="str">
        <f>IF($F$106="Axe_1","Recrutement prévu pour l'Action 4 et liste des intervenants","Recrutement prévu pour le service")</f>
        <v>Recrutement prévu pour l'Action 4 et liste des intervenants</v>
      </c>
      <c r="D420" s="326"/>
      <c r="E420" s="31"/>
      <c r="F420" s="31"/>
      <c r="G420" s="31"/>
      <c r="H420" s="31"/>
      <c r="I420" s="173"/>
    </row>
    <row r="421" spans="2:9" outlineLevel="1">
      <c r="B421" s="30"/>
      <c r="C421" s="170"/>
      <c r="D421" s="31"/>
      <c r="E421" s="31"/>
      <c r="F421" s="31"/>
      <c r="G421" s="31"/>
      <c r="H421" s="31"/>
      <c r="I421" s="173"/>
    </row>
    <row r="422" spans="2:9" ht="49.2" outlineLevel="1">
      <c r="B422" s="30"/>
      <c r="C422" s="171" t="s">
        <v>97</v>
      </c>
      <c r="D422" s="129"/>
      <c r="E422" s="31"/>
      <c r="F422" s="36" t="str">
        <f>IF($D$159="Oui","Veuillez préciser le nb de personnes"," ")</f>
        <v xml:space="preserve"> </v>
      </c>
      <c r="G422" s="63"/>
      <c r="H422" s="31"/>
      <c r="I422" s="173"/>
    </row>
    <row r="423" spans="2:9" outlineLevel="1">
      <c r="B423" s="30"/>
      <c r="C423" s="167"/>
      <c r="D423" s="105"/>
      <c r="E423" s="31"/>
      <c r="F423" s="36"/>
      <c r="G423" s="36"/>
      <c r="H423" s="31"/>
      <c r="I423" s="173"/>
    </row>
    <row r="424" spans="2:9" outlineLevel="1">
      <c r="B424" s="30"/>
      <c r="C424" s="170"/>
      <c r="D424" s="31"/>
      <c r="E424" s="31"/>
      <c r="F424" s="36" t="str">
        <f>IF($D$159="Oui","Veuillez préciser le nb d'ETP"," ")</f>
        <v xml:space="preserve"> </v>
      </c>
      <c r="H424" s="31"/>
      <c r="I424" s="173"/>
    </row>
    <row r="425" spans="2:9" outlineLevel="1">
      <c r="B425" s="30"/>
      <c r="C425" s="170"/>
      <c r="D425" s="31"/>
      <c r="E425" s="31"/>
      <c r="F425" s="31"/>
      <c r="G425" s="31"/>
      <c r="H425" s="31"/>
      <c r="I425" s="173"/>
    </row>
    <row r="426" spans="2:9" outlineLevel="1">
      <c r="B426" s="30"/>
      <c r="C426" s="128" t="s">
        <v>98</v>
      </c>
      <c r="D426" s="31"/>
      <c r="E426" s="31"/>
      <c r="F426" s="31"/>
      <c r="G426" s="31"/>
      <c r="H426" s="31"/>
      <c r="I426" s="173"/>
    </row>
    <row r="427" spans="2:9" outlineLevel="1">
      <c r="B427" s="30"/>
      <c r="C427" s="170"/>
      <c r="D427" s="31"/>
      <c r="E427" s="31"/>
      <c r="F427" s="31"/>
      <c r="G427" s="31"/>
      <c r="H427" s="31"/>
      <c r="I427" s="173"/>
    </row>
    <row r="428" spans="2:9" outlineLevel="1">
      <c r="B428" s="30"/>
      <c r="C428" s="186" t="s">
        <v>99</v>
      </c>
      <c r="D428" s="186" t="s">
        <v>100</v>
      </c>
      <c r="E428" s="186" t="s">
        <v>101</v>
      </c>
      <c r="F428" s="186" t="s">
        <v>102</v>
      </c>
      <c r="G428" s="186" t="s">
        <v>103</v>
      </c>
      <c r="H428" s="31"/>
      <c r="I428" s="173"/>
    </row>
    <row r="429" spans="2:9" outlineLevel="1">
      <c r="B429" s="30"/>
      <c r="C429" s="77"/>
      <c r="D429" s="109"/>
      <c r="E429" s="78"/>
      <c r="F429" s="77"/>
      <c r="G429" s="100"/>
      <c r="H429" s="31"/>
      <c r="I429" s="173"/>
    </row>
    <row r="430" spans="2:9" outlineLevel="1">
      <c r="B430" s="30"/>
      <c r="C430" s="77"/>
      <c r="D430" s="109"/>
      <c r="E430" s="78"/>
      <c r="F430" s="77"/>
      <c r="G430" s="100"/>
      <c r="H430" s="31"/>
      <c r="I430" s="173"/>
    </row>
    <row r="431" spans="2:9" outlineLevel="1">
      <c r="B431" s="30"/>
      <c r="C431" s="77"/>
      <c r="D431" s="109"/>
      <c r="E431" s="78"/>
      <c r="F431" s="77"/>
      <c r="G431" s="100"/>
      <c r="H431" s="31"/>
      <c r="I431" s="173"/>
    </row>
    <row r="432" spans="2:9" outlineLevel="1">
      <c r="B432" s="30"/>
      <c r="C432" s="77"/>
      <c r="D432" s="109"/>
      <c r="E432" s="78"/>
      <c r="F432" s="77"/>
      <c r="G432" s="100"/>
      <c r="H432" s="31"/>
      <c r="I432" s="173"/>
    </row>
    <row r="433" spans="2:9" outlineLevel="1">
      <c r="B433" s="30"/>
      <c r="C433" s="77"/>
      <c r="D433" s="109"/>
      <c r="E433" s="78"/>
      <c r="F433" s="77"/>
      <c r="G433" s="101"/>
      <c r="H433" s="31"/>
      <c r="I433" s="173"/>
    </row>
    <row r="434" spans="2:9" outlineLevel="1">
      <c r="B434" s="30"/>
      <c r="C434" s="170"/>
      <c r="D434" s="112" t="s">
        <v>105</v>
      </c>
      <c r="E434" s="187">
        <f>SUM(E429:E433)</f>
        <v>0</v>
      </c>
      <c r="F434" s="111" t="s">
        <v>105</v>
      </c>
      <c r="G434" s="188">
        <f>SUM(G429:G433)</f>
        <v>0</v>
      </c>
      <c r="H434" s="31"/>
      <c r="I434" s="173"/>
    </row>
    <row r="435" spans="2:9" outlineLevel="1">
      <c r="B435" s="30"/>
      <c r="C435" s="170"/>
      <c r="D435" s="31"/>
      <c r="E435" s="31"/>
      <c r="F435" s="31"/>
      <c r="G435" s="31"/>
      <c r="H435" s="31"/>
      <c r="I435" s="173"/>
    </row>
    <row r="436" spans="2:9" outlineLevel="1">
      <c r="B436" s="30"/>
      <c r="C436" s="174"/>
      <c r="D436" s="17"/>
      <c r="E436" s="17"/>
      <c r="F436" s="17"/>
      <c r="G436" s="17"/>
      <c r="H436" s="31"/>
      <c r="I436" s="173"/>
    </row>
    <row r="437" spans="2:9" ht="32.4" outlineLevel="1">
      <c r="B437" s="276"/>
      <c r="C437" s="325" t="str">
        <f>IF($F$106="Axe_1","Analyse de la pratique pour l'Action 4","Recrutement prévu pour le service")</f>
        <v>Analyse de la pratique pour l'Action 4</v>
      </c>
      <c r="D437" s="326"/>
      <c r="E437" s="31"/>
      <c r="F437" s="31"/>
      <c r="G437" s="31"/>
      <c r="H437" s="31"/>
      <c r="I437" s="173"/>
    </row>
    <row r="438" spans="2:9" outlineLevel="1">
      <c r="B438" s="276"/>
      <c r="C438" s="170"/>
      <c r="D438" s="31"/>
      <c r="E438" s="31"/>
      <c r="F438" s="31"/>
      <c r="G438" s="31"/>
      <c r="H438" s="31"/>
      <c r="I438" s="173"/>
    </row>
    <row r="439" spans="2:9" outlineLevel="1">
      <c r="B439" s="276"/>
      <c r="C439" s="171" t="s">
        <v>106</v>
      </c>
      <c r="D439" s="284"/>
      <c r="E439" s="31"/>
      <c r="F439" s="31"/>
      <c r="G439" s="31"/>
      <c r="H439" s="31"/>
      <c r="I439" s="173"/>
    </row>
    <row r="440" spans="2:9" outlineLevel="1">
      <c r="B440" s="276"/>
      <c r="C440" s="174"/>
      <c r="D440" s="17"/>
      <c r="E440" s="17"/>
      <c r="F440" s="17"/>
      <c r="G440" s="17"/>
      <c r="H440" s="31"/>
      <c r="I440" s="173"/>
    </row>
    <row r="441" spans="2:9" outlineLevel="1">
      <c r="B441" s="30"/>
      <c r="C441" s="175"/>
      <c r="I441" s="173"/>
    </row>
    <row r="442" spans="2:9" ht="32.4" outlineLevel="1">
      <c r="B442" s="30"/>
      <c r="C442" s="325" t="str">
        <f>IF($F$106="Axe_1","Financement prévisionnel de l'action 4","Financement prévisionnel du service")</f>
        <v>Financement prévisionnel de l'action 4</v>
      </c>
      <c r="D442" s="326"/>
      <c r="E442" s="36"/>
      <c r="F442" s="36"/>
      <c r="G442" s="36"/>
      <c r="H442" s="36"/>
      <c r="I442" s="173"/>
    </row>
    <row r="443" spans="2:9" outlineLevel="1">
      <c r="B443" s="30"/>
      <c r="C443" s="167"/>
      <c r="D443" s="36"/>
      <c r="E443" s="36"/>
      <c r="F443" s="36"/>
      <c r="G443" s="36"/>
      <c r="H443" s="36"/>
      <c r="I443" s="173"/>
    </row>
    <row r="444" spans="2:9" outlineLevel="1">
      <c r="B444" s="30"/>
      <c r="C444" s="167"/>
      <c r="D444" s="36"/>
      <c r="E444" s="36"/>
      <c r="F444" s="36"/>
      <c r="G444" s="36"/>
      <c r="H444" s="36"/>
      <c r="I444" s="173"/>
    </row>
    <row r="445" spans="2:9" outlineLevel="1">
      <c r="B445" s="30"/>
      <c r="C445" s="210" t="s">
        <v>108</v>
      </c>
      <c r="D445" s="82"/>
      <c r="E445" s="36"/>
      <c r="F445" s="211" t="s">
        <v>109</v>
      </c>
      <c r="G445" s="82"/>
      <c r="H445" s="36"/>
      <c r="I445" s="173"/>
    </row>
    <row r="446" spans="2:9" outlineLevel="1">
      <c r="B446" s="30"/>
      <c r="C446" s="212" t="s">
        <v>110</v>
      </c>
      <c r="D446" s="83"/>
      <c r="E446" s="36"/>
      <c r="F446" s="213" t="s">
        <v>111</v>
      </c>
      <c r="G446" s="83"/>
      <c r="H446" s="36"/>
      <c r="I446" s="173"/>
    </row>
    <row r="447" spans="2:9" outlineLevel="1">
      <c r="B447" s="30"/>
      <c r="C447" s="214" t="s">
        <v>112</v>
      </c>
      <c r="D447" s="84"/>
      <c r="E447" s="36"/>
      <c r="F447" s="215" t="s">
        <v>113</v>
      </c>
      <c r="G447" s="84"/>
      <c r="H447" s="36"/>
      <c r="I447" s="173"/>
    </row>
    <row r="448" spans="2:9" outlineLevel="1">
      <c r="B448" s="30"/>
      <c r="C448" s="216" t="s">
        <v>114</v>
      </c>
      <c r="D448" s="81"/>
      <c r="E448" s="36"/>
      <c r="F448" s="217" t="s">
        <v>115</v>
      </c>
      <c r="G448" s="81"/>
      <c r="H448" s="36"/>
      <c r="I448" s="173"/>
    </row>
    <row r="449" spans="2:9" outlineLevel="1">
      <c r="B449" s="30"/>
      <c r="C449" s="171"/>
      <c r="D449" s="67"/>
      <c r="E449" s="36"/>
      <c r="F449" s="36"/>
      <c r="G449" s="36"/>
      <c r="H449" s="36"/>
      <c r="I449" s="173"/>
    </row>
    <row r="450" spans="2:9" outlineLevel="1">
      <c r="B450" s="30"/>
      <c r="C450" s="210" t="s">
        <v>116</v>
      </c>
      <c r="D450" s="294">
        <f>+D445-G445</f>
        <v>0</v>
      </c>
      <c r="E450" s="145" t="e">
        <f>+D450/D445</f>
        <v>#DIV/0!</v>
      </c>
      <c r="F450" s="36"/>
      <c r="G450" s="36"/>
      <c r="H450" s="36"/>
      <c r="I450" s="173"/>
    </row>
    <row r="451" spans="2:9" outlineLevel="1">
      <c r="B451" s="30"/>
      <c r="C451" s="212" t="s">
        <v>117</v>
      </c>
      <c r="D451" s="295">
        <f>+D446-G446</f>
        <v>0</v>
      </c>
      <c r="E451" s="146" t="e">
        <f t="shared" ref="E451:E453" si="3">+D451/D446</f>
        <v>#DIV/0!</v>
      </c>
      <c r="F451" s="36"/>
      <c r="G451" s="36"/>
      <c r="H451" s="36"/>
      <c r="I451" s="173"/>
    </row>
    <row r="452" spans="2:9" outlineLevel="1">
      <c r="B452" s="30"/>
      <c r="C452" s="214" t="s">
        <v>118</v>
      </c>
      <c r="D452" s="296">
        <f>+D447-G447</f>
        <v>0</v>
      </c>
      <c r="E452" s="146" t="e">
        <f t="shared" si="3"/>
        <v>#DIV/0!</v>
      </c>
      <c r="F452" s="36"/>
      <c r="G452" s="36"/>
      <c r="H452" s="36"/>
      <c r="I452" s="173"/>
    </row>
    <row r="453" spans="2:9" outlineLevel="1">
      <c r="B453" s="30"/>
      <c r="C453" s="216" t="s">
        <v>119</v>
      </c>
      <c r="D453" s="297">
        <f>+D448-G448</f>
        <v>0</v>
      </c>
      <c r="E453" s="147" t="e">
        <f t="shared" si="3"/>
        <v>#DIV/0!</v>
      </c>
      <c r="F453" s="36"/>
      <c r="G453" s="36"/>
      <c r="H453" s="36"/>
      <c r="I453" s="173"/>
    </row>
    <row r="454" spans="2:9" outlineLevel="1">
      <c r="B454" s="30"/>
      <c r="C454" s="176"/>
      <c r="D454" s="177"/>
      <c r="E454" s="177"/>
      <c r="F454" s="177"/>
      <c r="G454" s="177"/>
      <c r="H454" s="177"/>
      <c r="I454" s="179"/>
    </row>
    <row r="455" spans="2:9">
      <c r="E455" s="12"/>
      <c r="F455" s="12"/>
      <c r="G455" s="12"/>
      <c r="H455" s="12"/>
    </row>
    <row r="456" spans="2:9" ht="60" customHeight="1">
      <c r="B456" s="192"/>
      <c r="C456" s="268" t="str">
        <f>IF(AND($F$106="Axe_1",+$D$100&gt;=5),"Description Action 5 sur"," ")</f>
        <v xml:space="preserve"> </v>
      </c>
      <c r="D456" s="269" t="str">
        <f>IF(AND($D$100&gt;=1,F456="Axe_1"),+$D$100,"")</f>
        <v/>
      </c>
      <c r="E456" s="261"/>
      <c r="F456" s="243" t="str">
        <f>IF(AND($D$100&gt;=5,$D$85="Axe_1"),$D$85," ")</f>
        <v xml:space="preserve"> </v>
      </c>
      <c r="G456" s="327" t="str">
        <f>IF(F456&lt;&gt;" ",$E$85," ")</f>
        <v xml:space="preserve"> </v>
      </c>
      <c r="H456" s="327"/>
      <c r="I456" s="327"/>
    </row>
    <row r="457" spans="2:9" ht="60" customHeight="1">
      <c r="B457" s="192"/>
      <c r="C457" s="262" t="str">
        <f>IF(AND($D$100&gt;=5,F456="Axe_1"),"Quel est l'intitulé de l'action ?","")</f>
        <v/>
      </c>
      <c r="D457" s="263"/>
      <c r="E457" s="241"/>
      <c r="F457" s="240" t="str">
        <f>IF(AND($D$100&gt;=5,$D$85="Axe_1"),"Quel est le volet de l'action ?"," ")</f>
        <v xml:space="preserve"> </v>
      </c>
      <c r="G457" s="328"/>
      <c r="H457" s="329"/>
      <c r="I457" s="330"/>
    </row>
    <row r="458" spans="2:9" outlineLevel="1">
      <c r="B458" s="192"/>
      <c r="C458" s="164"/>
      <c r="D458" s="165"/>
      <c r="E458" s="165"/>
      <c r="F458" s="165"/>
      <c r="G458" s="165"/>
      <c r="H458" s="165"/>
      <c r="I458" s="178"/>
    </row>
    <row r="459" spans="2:9" outlineLevel="1">
      <c r="B459" s="192"/>
      <c r="C459" s="166"/>
      <c r="D459" s="32"/>
      <c r="E459" s="32"/>
      <c r="F459" s="32"/>
      <c r="G459" s="32"/>
      <c r="H459" s="32"/>
      <c r="I459" s="173"/>
    </row>
    <row r="460" spans="2:9" outlineLevel="1">
      <c r="B460" s="192"/>
      <c r="C460" s="171" t="s">
        <v>74</v>
      </c>
      <c r="D460" s="123" t="s">
        <v>66</v>
      </c>
      <c r="E460" s="32"/>
      <c r="F460" s="46" t="str">
        <f>IF(D460="Non","N° de la demande ELAN", " ")</f>
        <v>N° de la demande ELAN</v>
      </c>
      <c r="G460" s="123"/>
      <c r="H460" s="32"/>
      <c r="I460" s="173"/>
    </row>
    <row r="461" spans="2:9" outlineLevel="1">
      <c r="B461" s="192"/>
      <c r="C461" s="167"/>
      <c r="D461" s="36"/>
      <c r="E461" s="32"/>
      <c r="F461" s="46"/>
      <c r="G461" s="47"/>
      <c r="H461" s="32"/>
      <c r="I461" s="173"/>
    </row>
    <row r="462" spans="2:9" outlineLevel="1">
      <c r="B462" s="192"/>
      <c r="C462" s="168"/>
      <c r="D462" s="32"/>
      <c r="E462" s="32"/>
      <c r="F462" s="31"/>
      <c r="G462" s="31"/>
      <c r="H462" s="32"/>
      <c r="I462" s="173"/>
    </row>
    <row r="463" spans="2:9" outlineLevel="1">
      <c r="B463" s="192"/>
      <c r="C463" s="171" t="s">
        <v>76</v>
      </c>
      <c r="D463" s="123" t="s">
        <v>77</v>
      </c>
      <c r="E463" s="32"/>
      <c r="F463" s="46" t="str">
        <f>IF(D463="Autre","Veuillez préciser", " ")</f>
        <v xml:space="preserve"> </v>
      </c>
      <c r="G463" s="47"/>
      <c r="H463" s="32"/>
      <c r="I463" s="173"/>
    </row>
    <row r="464" spans="2:9" outlineLevel="1">
      <c r="B464" s="192"/>
      <c r="C464" s="166"/>
      <c r="D464" s="32"/>
      <c r="E464" s="32"/>
      <c r="F464" s="32"/>
      <c r="G464" s="32"/>
      <c r="H464" s="32"/>
      <c r="I464" s="173"/>
    </row>
    <row r="465" spans="2:9" outlineLevel="1">
      <c r="B465" s="192"/>
      <c r="C465" s="171" t="s">
        <v>78</v>
      </c>
      <c r="D465" s="315" t="s">
        <v>79</v>
      </c>
      <c r="E465" s="315"/>
      <c r="F465" s="315"/>
      <c r="G465" s="32"/>
      <c r="H465" s="32"/>
      <c r="I465" s="173"/>
    </row>
    <row r="466" spans="2:9" outlineLevel="1">
      <c r="B466" s="192"/>
      <c r="C466" s="166"/>
      <c r="D466" s="32"/>
      <c r="E466" s="32"/>
      <c r="F466" s="32"/>
      <c r="G466" s="32"/>
      <c r="H466" s="32"/>
      <c r="I466" s="173"/>
    </row>
    <row r="467" spans="2:9" outlineLevel="1">
      <c r="B467" s="192"/>
      <c r="C467" s="171" t="s">
        <v>80</v>
      </c>
      <c r="D467" s="315" t="s">
        <v>81</v>
      </c>
      <c r="E467" s="315"/>
      <c r="F467" s="315"/>
      <c r="G467" s="32"/>
      <c r="H467" s="32"/>
      <c r="I467" s="173"/>
    </row>
    <row r="468" spans="2:9" outlineLevel="1">
      <c r="B468" s="192"/>
      <c r="C468" s="166"/>
      <c r="D468" s="32"/>
      <c r="E468" s="32"/>
      <c r="F468" s="32"/>
      <c r="G468" s="32"/>
      <c r="H468" s="32"/>
      <c r="I468" s="173"/>
    </row>
    <row r="469" spans="2:9" outlineLevel="1">
      <c r="B469" s="193"/>
      <c r="C469" s="169"/>
      <c r="D469" s="47"/>
      <c r="E469" s="47"/>
      <c r="F469" s="47"/>
      <c r="G469" s="47"/>
      <c r="H469" s="32"/>
      <c r="I469" s="173"/>
    </row>
    <row r="470" spans="2:9" ht="32.4" outlineLevel="1">
      <c r="B470" s="194"/>
      <c r="C470" s="316" t="str">
        <f>IF($F$106="Axe_1","Bénéficiaires de l'Action 5","Desciption des bénéficiaires")</f>
        <v>Bénéficiaires de l'Action 5</v>
      </c>
      <c r="D470" s="317"/>
      <c r="E470" s="32"/>
      <c r="F470" s="32"/>
      <c r="G470" s="32"/>
      <c r="H470" s="58"/>
      <c r="I470" s="173"/>
    </row>
    <row r="471" spans="2:9" outlineLevel="1">
      <c r="B471" s="195"/>
      <c r="C471" s="281"/>
      <c r="D471" s="32"/>
      <c r="E471" s="32"/>
      <c r="F471" s="32"/>
      <c r="G471" s="32"/>
      <c r="H471" s="32"/>
      <c r="I471" s="173"/>
    </row>
    <row r="472" spans="2:9" outlineLevel="1">
      <c r="B472" s="196"/>
      <c r="C472" s="171" t="s">
        <v>82</v>
      </c>
      <c r="D472" s="123" t="s">
        <v>83</v>
      </c>
      <c r="E472" s="32"/>
      <c r="F472" s="41"/>
      <c r="G472" s="41"/>
      <c r="H472" s="32"/>
      <c r="I472" s="173"/>
    </row>
    <row r="473" spans="2:9" outlineLevel="1">
      <c r="B473" s="196"/>
      <c r="C473" s="166"/>
      <c r="D473" s="49"/>
      <c r="E473" s="32"/>
      <c r="F473" s="41"/>
      <c r="G473" s="41"/>
      <c r="H473" s="32"/>
      <c r="I473" s="173"/>
    </row>
    <row r="474" spans="2:9" ht="40.799999999999997" outlineLevel="1">
      <c r="B474" s="196"/>
      <c r="C474" s="171" t="s">
        <v>84</v>
      </c>
      <c r="D474" s="123" t="s">
        <v>85</v>
      </c>
      <c r="E474" s="32"/>
      <c r="F474" s="46" t="str">
        <f>IF(D474="Autre","Veuillez préciser", " ")</f>
        <v xml:space="preserve"> </v>
      </c>
      <c r="G474" s="47"/>
      <c r="H474" s="32"/>
      <c r="I474" s="173"/>
    </row>
    <row r="475" spans="2:9" outlineLevel="1">
      <c r="B475" s="196"/>
      <c r="C475" s="166"/>
      <c r="D475" s="41"/>
      <c r="E475" s="32"/>
      <c r="F475" s="41"/>
      <c r="G475" s="41"/>
      <c r="H475" s="32"/>
      <c r="I475" s="173"/>
    </row>
    <row r="476" spans="2:9" outlineLevel="1">
      <c r="B476" s="196"/>
      <c r="C476" s="166"/>
      <c r="D476" s="41"/>
      <c r="E476" s="32"/>
      <c r="F476" s="41"/>
      <c r="G476" s="41"/>
      <c r="H476" s="32"/>
      <c r="I476" s="173"/>
    </row>
    <row r="477" spans="2:9" outlineLevel="1">
      <c r="B477" s="196"/>
      <c r="C477" s="171" t="s">
        <v>86</v>
      </c>
      <c r="D477" s="285" t="s">
        <v>30</v>
      </c>
      <c r="E477" s="32"/>
      <c r="F477" s="41" t="str">
        <f>IF($D$477="Oui","Précisez le type de participation"," ")</f>
        <v>Précisez le type de participation</v>
      </c>
      <c r="G477" s="123"/>
      <c r="H477" s="32"/>
      <c r="I477" s="173"/>
    </row>
    <row r="478" spans="2:9" outlineLevel="1">
      <c r="B478" s="196"/>
      <c r="C478" s="171"/>
      <c r="D478" s="36"/>
      <c r="E478" s="32"/>
      <c r="F478" s="41" t="str">
        <f>IF($D$477="Oui","Précisez le montant de la participation"," ")</f>
        <v>Précisez le montant de la participation</v>
      </c>
      <c r="G478" s="125"/>
      <c r="H478" s="32"/>
      <c r="I478" s="173"/>
    </row>
    <row r="479" spans="2:9" outlineLevel="1">
      <c r="B479" s="196"/>
      <c r="C479" s="166"/>
      <c r="D479" s="49"/>
      <c r="E479" s="32"/>
      <c r="F479" s="41"/>
      <c r="G479" s="41"/>
      <c r="H479" s="32"/>
      <c r="I479" s="173"/>
    </row>
    <row r="480" spans="2:9" outlineLevel="1">
      <c r="B480" s="196"/>
      <c r="C480" s="171" t="s">
        <v>87</v>
      </c>
      <c r="D480" s="123" t="s">
        <v>88</v>
      </c>
      <c r="E480" s="32"/>
      <c r="F480" s="46" t="str">
        <f>IF(D480="Autres","Veuillez préciser", " ")</f>
        <v>Veuillez préciser</v>
      </c>
      <c r="G480" s="123"/>
      <c r="H480" s="32"/>
      <c r="I480" s="173"/>
    </row>
    <row r="481" spans="2:9" outlineLevel="1">
      <c r="B481" s="196"/>
      <c r="C481" s="166"/>
      <c r="D481" s="49"/>
      <c r="E481" s="32"/>
      <c r="F481" s="41"/>
      <c r="G481" s="41"/>
      <c r="H481" s="32"/>
      <c r="I481" s="173"/>
    </row>
    <row r="482" spans="2:9" outlineLevel="1">
      <c r="B482" s="196"/>
      <c r="C482" s="323"/>
      <c r="D482" s="324"/>
      <c r="E482" s="47"/>
      <c r="F482" s="55"/>
      <c r="G482" s="55"/>
      <c r="H482" s="47"/>
      <c r="I482" s="173"/>
    </row>
    <row r="483" spans="2:9" ht="32.4" outlineLevel="1">
      <c r="B483" s="196"/>
      <c r="C483" s="316" t="str">
        <f>IF($F$106="Axe_1","Territoire de l'Action 5","Territoire de l'Action")</f>
        <v>Territoire de l'Action 5</v>
      </c>
      <c r="D483" s="317"/>
      <c r="E483" s="61"/>
      <c r="F483" s="61"/>
      <c r="G483" s="61"/>
      <c r="H483" s="61"/>
      <c r="I483" s="173"/>
    </row>
    <row r="484" spans="2:9" outlineLevel="1">
      <c r="B484" s="196"/>
      <c r="C484" s="170"/>
      <c r="D484" s="31"/>
      <c r="E484" s="61"/>
      <c r="F484" s="61"/>
      <c r="G484" s="61"/>
      <c r="H484" s="31"/>
      <c r="I484" s="173"/>
    </row>
    <row r="485" spans="2:9" outlineLevel="1">
      <c r="B485" s="196"/>
      <c r="C485" s="171" t="s">
        <v>89</v>
      </c>
      <c r="D485" s="122" t="s">
        <v>121</v>
      </c>
      <c r="E485" s="61"/>
      <c r="F485" s="61"/>
      <c r="G485" s="61"/>
      <c r="H485" s="31"/>
      <c r="I485" s="173"/>
    </row>
    <row r="486" spans="2:9" outlineLevel="1">
      <c r="B486" s="196"/>
      <c r="C486" s="171"/>
      <c r="D486" s="31"/>
      <c r="E486" s="61"/>
      <c r="F486" s="61"/>
      <c r="G486" s="61"/>
      <c r="H486" s="31"/>
      <c r="I486" s="173"/>
    </row>
    <row r="487" spans="2:9" outlineLevel="1">
      <c r="B487" s="196"/>
      <c r="C487" s="171" t="str" cm="1">
        <f t="array" ref="C487">_xlfn.IFS(
$D$485="Itinérante","Codes postaux",
$D$485="Communale","Code postal",
$D$485="Intercommunale","Codes postaux des lieux de déroulement de l'action",
$D$485="Départementale","Code postal du département",
TRUE,""
)</f>
        <v>Codes postaux des lieux de déroulement de l'action</v>
      </c>
      <c r="D487" s="322"/>
      <c r="E487" s="322"/>
      <c r="F487" s="322"/>
      <c r="G487" s="61"/>
      <c r="H487" s="31"/>
      <c r="I487" s="173"/>
    </row>
    <row r="488" spans="2:9" outlineLevel="1">
      <c r="B488" s="196"/>
      <c r="C488" s="172"/>
      <c r="D488" s="31"/>
      <c r="E488" s="61"/>
      <c r="F488" s="61"/>
      <c r="G488" s="61"/>
      <c r="H488" s="31"/>
      <c r="I488" s="173"/>
    </row>
    <row r="489" spans="2:9" outlineLevel="1">
      <c r="B489" s="196"/>
      <c r="C489" s="171" t="str" cm="1">
        <f t="array" ref="C489">_xlfn.IFS(
$D$485="Itinérante","Communes",$D$485="Communale","Commune",$D$485="Intercommunale","Communes",$D$485="Départementale"," ",TRUE,"")</f>
        <v>Communes</v>
      </c>
      <c r="D489" s="315"/>
      <c r="E489" s="315"/>
      <c r="F489" s="315"/>
      <c r="G489" s="61"/>
      <c r="H489" s="31"/>
      <c r="I489" s="173"/>
    </row>
    <row r="490" spans="2:9" outlineLevel="1">
      <c r="B490" s="196"/>
      <c r="C490" s="172"/>
      <c r="D490" s="315"/>
      <c r="E490" s="315"/>
      <c r="F490" s="315"/>
      <c r="G490" s="61"/>
      <c r="H490" s="31"/>
      <c r="I490" s="173"/>
    </row>
    <row r="491" spans="2:9" outlineLevel="1">
      <c r="B491" s="196"/>
      <c r="C491" s="170"/>
      <c r="D491" s="31"/>
      <c r="E491" s="61"/>
      <c r="F491" s="61"/>
      <c r="G491" s="61"/>
      <c r="H491" s="31"/>
      <c r="I491" s="173"/>
    </row>
    <row r="492" spans="2:9" ht="32.4" outlineLevel="1">
      <c r="B492" s="196"/>
      <c r="C492" s="316" t="str">
        <f>IF($F$106="Axe_1","Calendrier de la mise en œuvre de l'Action 5","Calendrier de mise en œuvre de l'Action")</f>
        <v>Calendrier de la mise en œuvre de l'Action 5</v>
      </c>
      <c r="D492" s="317"/>
      <c r="E492" s="31"/>
      <c r="F492" s="31"/>
      <c r="G492" s="31"/>
      <c r="H492" s="31"/>
      <c r="I492" s="173"/>
    </row>
    <row r="493" spans="2:9" outlineLevel="1">
      <c r="B493" s="196"/>
      <c r="C493" s="170"/>
      <c r="D493" s="31"/>
      <c r="E493" s="31"/>
      <c r="F493" s="32" t="s">
        <v>92</v>
      </c>
      <c r="G493" s="31"/>
      <c r="H493" s="31"/>
      <c r="I493" s="173"/>
    </row>
    <row r="494" spans="2:9" outlineLevel="1">
      <c r="B494" s="196"/>
      <c r="C494" s="171" t="s">
        <v>93</v>
      </c>
      <c r="D494" s="127"/>
      <c r="E494" s="31"/>
      <c r="F494" s="104" t="str">
        <f>IF((F456="Axe_1"),"Indiquez le nombre de séances envisagées dans l'année
(entre 0 et 150)"," ")</f>
        <v xml:space="preserve"> </v>
      </c>
      <c r="G494" s="271"/>
      <c r="H494" s="31"/>
      <c r="I494" s="173"/>
    </row>
    <row r="495" spans="2:9" outlineLevel="1">
      <c r="B495" s="196"/>
      <c r="C495" s="170"/>
      <c r="D495" s="31"/>
      <c r="E495" s="31"/>
      <c r="F495" s="31"/>
      <c r="G495" s="31"/>
      <c r="H495" s="31"/>
      <c r="I495" s="173"/>
    </row>
    <row r="496" spans="2:9" outlineLevel="1">
      <c r="B496" s="196"/>
      <c r="C496" s="171" t="s">
        <v>94</v>
      </c>
      <c r="D496" s="127"/>
      <c r="E496" s="31"/>
      <c r="F496" s="31"/>
      <c r="G496" s="31"/>
      <c r="H496" s="31"/>
      <c r="I496" s="173"/>
    </row>
    <row r="497" spans="2:9" outlineLevel="1">
      <c r="B497" s="196"/>
      <c r="C497" s="170"/>
      <c r="D497" s="31"/>
      <c r="E497" s="31"/>
      <c r="F497" s="31"/>
      <c r="G497" s="31"/>
      <c r="H497" s="31"/>
      <c r="I497" s="173"/>
    </row>
    <row r="498" spans="2:9" outlineLevel="1">
      <c r="B498" s="196"/>
      <c r="C498" s="174"/>
      <c r="D498" s="17"/>
      <c r="E498" s="17"/>
      <c r="F498" s="17"/>
      <c r="G498" s="17"/>
      <c r="H498" s="17"/>
      <c r="I498" s="173"/>
    </row>
    <row r="499" spans="2:9" ht="32.4" outlineLevel="1">
      <c r="B499" s="196"/>
      <c r="C499" s="316" t="str">
        <f>IF($F$106="Axe_1","Evaluation de l'Action 5","Evaluation du service")</f>
        <v>Evaluation de l'Action 5</v>
      </c>
      <c r="D499" s="317"/>
      <c r="E499" s="31"/>
      <c r="F499" s="31"/>
      <c r="G499" s="31"/>
      <c r="H499" s="31"/>
      <c r="I499" s="173"/>
    </row>
    <row r="500" spans="2:9" outlineLevel="1">
      <c r="B500" s="196"/>
      <c r="C500" s="170"/>
      <c r="D500" s="31"/>
      <c r="E500" s="31"/>
      <c r="F500" s="31"/>
      <c r="G500" s="31"/>
      <c r="H500" s="31"/>
      <c r="I500" s="173"/>
    </row>
    <row r="501" spans="2:9" outlineLevel="1">
      <c r="B501" s="196"/>
      <c r="C501" s="171" t="s">
        <v>95</v>
      </c>
      <c r="D501" s="315"/>
      <c r="E501" s="315"/>
      <c r="F501" s="315"/>
      <c r="G501" s="315"/>
      <c r="H501" s="31"/>
      <c r="I501" s="173"/>
    </row>
    <row r="502" spans="2:9" outlineLevel="1">
      <c r="B502" s="196"/>
      <c r="C502" s="170"/>
      <c r="D502" s="315"/>
      <c r="E502" s="315"/>
      <c r="F502" s="315"/>
      <c r="G502" s="315"/>
      <c r="H502" s="31"/>
      <c r="I502" s="173"/>
    </row>
    <row r="503" spans="2:9" outlineLevel="1">
      <c r="B503" s="196"/>
      <c r="C503" s="170"/>
      <c r="D503" s="31"/>
      <c r="E503" s="31"/>
      <c r="F503" s="31"/>
      <c r="G503" s="31"/>
      <c r="H503" s="31"/>
      <c r="I503" s="173"/>
    </row>
    <row r="504" spans="2:9" outlineLevel="1">
      <c r="B504" s="196"/>
      <c r="C504" s="171" t="s">
        <v>96</v>
      </c>
      <c r="D504" s="315"/>
      <c r="E504" s="315"/>
      <c r="F504" s="315"/>
      <c r="G504" s="315"/>
      <c r="H504" s="31"/>
      <c r="I504" s="173"/>
    </row>
    <row r="505" spans="2:9" outlineLevel="1">
      <c r="B505" s="196"/>
      <c r="C505" s="170"/>
      <c r="D505" s="315"/>
      <c r="E505" s="315"/>
      <c r="F505" s="315"/>
      <c r="G505" s="315"/>
      <c r="H505" s="31"/>
      <c r="I505" s="173"/>
    </row>
    <row r="506" spans="2:9" outlineLevel="1">
      <c r="B506" s="196"/>
      <c r="C506" s="170"/>
      <c r="D506" s="315"/>
      <c r="E506" s="315"/>
      <c r="F506" s="315"/>
      <c r="G506" s="315"/>
      <c r="H506" s="31"/>
      <c r="I506" s="173"/>
    </row>
    <row r="507" spans="2:9" outlineLevel="1">
      <c r="B507" s="196"/>
      <c r="C507" s="170"/>
      <c r="D507" s="117"/>
      <c r="E507" s="117"/>
      <c r="F507" s="117"/>
      <c r="G507" s="117"/>
      <c r="H507" s="31"/>
      <c r="I507" s="173"/>
    </row>
    <row r="508" spans="2:9" ht="32.4" outlineLevel="1">
      <c r="B508" s="196"/>
      <c r="C508" s="316" t="str">
        <f>IF($F$106="Axe_1","Recrutement prévu pour l'Action 5 et liste des intervenants","Recrutement prévu pour le service")</f>
        <v>Recrutement prévu pour l'Action 5 et liste des intervenants</v>
      </c>
      <c r="D508" s="317"/>
      <c r="E508" s="31"/>
      <c r="F508" s="31"/>
      <c r="G508" s="31"/>
      <c r="H508" s="31"/>
      <c r="I508" s="173"/>
    </row>
    <row r="509" spans="2:9" outlineLevel="1">
      <c r="B509" s="196"/>
      <c r="C509" s="170"/>
      <c r="D509" s="31"/>
      <c r="E509" s="31"/>
      <c r="F509" s="31"/>
      <c r="G509" s="31"/>
      <c r="H509" s="31"/>
      <c r="I509" s="173"/>
    </row>
    <row r="510" spans="2:9" ht="49.2" outlineLevel="1">
      <c r="B510" s="196"/>
      <c r="C510" s="171" t="s">
        <v>97</v>
      </c>
      <c r="D510" s="129" t="s">
        <v>30</v>
      </c>
      <c r="E510" s="31"/>
      <c r="F510" s="36" t="str">
        <f>IF($D$159="Oui","Veuillez préciser le nb de personnes"," ")</f>
        <v xml:space="preserve"> </v>
      </c>
      <c r="G510" s="63"/>
      <c r="H510" s="31"/>
      <c r="I510" s="173"/>
    </row>
    <row r="511" spans="2:9" outlineLevel="1">
      <c r="B511" s="196"/>
      <c r="C511" s="167"/>
      <c r="D511" s="105"/>
      <c r="E511" s="31"/>
      <c r="F511" s="36"/>
      <c r="G511" s="36"/>
      <c r="H511" s="31"/>
      <c r="I511" s="173"/>
    </row>
    <row r="512" spans="2:9" outlineLevel="1">
      <c r="B512" s="196"/>
      <c r="C512" s="170"/>
      <c r="D512" s="31"/>
      <c r="E512" s="31"/>
      <c r="F512" s="36" t="str">
        <f>IF($D$159="Oui","Veuillez préciser le nb d'ETP"," ")</f>
        <v xml:space="preserve"> </v>
      </c>
      <c r="H512" s="31"/>
      <c r="I512" s="173"/>
    </row>
    <row r="513" spans="2:9" outlineLevel="1">
      <c r="B513" s="196"/>
      <c r="C513" s="170"/>
      <c r="D513" s="31"/>
      <c r="E513" s="31"/>
      <c r="F513" s="31"/>
      <c r="G513" s="31"/>
      <c r="H513" s="31"/>
      <c r="I513" s="173"/>
    </row>
    <row r="514" spans="2:9" outlineLevel="1">
      <c r="B514" s="196"/>
      <c r="C514" s="143" t="s">
        <v>98</v>
      </c>
      <c r="D514" s="31"/>
      <c r="E514" s="31"/>
      <c r="F514" s="31"/>
      <c r="G514" s="31"/>
      <c r="H514" s="31"/>
      <c r="I514" s="173"/>
    </row>
    <row r="515" spans="2:9" outlineLevel="1">
      <c r="B515" s="196"/>
      <c r="C515" s="170"/>
      <c r="D515" s="31"/>
      <c r="E515" s="31"/>
      <c r="F515" s="31"/>
      <c r="G515" s="31"/>
      <c r="H515" s="31"/>
      <c r="I515" s="173"/>
    </row>
    <row r="516" spans="2:9" outlineLevel="1">
      <c r="B516" s="196"/>
      <c r="C516" s="189" t="s">
        <v>99</v>
      </c>
      <c r="D516" s="189" t="s">
        <v>100</v>
      </c>
      <c r="E516" s="189" t="s">
        <v>101</v>
      </c>
      <c r="F516" s="189" t="s">
        <v>102</v>
      </c>
      <c r="G516" s="189" t="s">
        <v>103</v>
      </c>
      <c r="H516" s="31"/>
      <c r="I516" s="173"/>
    </row>
    <row r="517" spans="2:9" outlineLevel="1">
      <c r="B517" s="196"/>
      <c r="C517" s="77"/>
      <c r="D517" s="109"/>
      <c r="E517" s="78"/>
      <c r="F517" s="77"/>
      <c r="G517" s="100"/>
      <c r="H517" s="31"/>
      <c r="I517" s="173"/>
    </row>
    <row r="518" spans="2:9" outlineLevel="1">
      <c r="B518" s="196"/>
      <c r="C518" s="77"/>
      <c r="D518" s="109"/>
      <c r="E518" s="78"/>
      <c r="F518" s="77"/>
      <c r="G518" s="100"/>
      <c r="H518" s="31"/>
      <c r="I518" s="173"/>
    </row>
    <row r="519" spans="2:9" outlineLevel="1">
      <c r="B519" s="196"/>
      <c r="C519" s="77"/>
      <c r="D519" s="109"/>
      <c r="E519" s="78"/>
      <c r="F519" s="77"/>
      <c r="G519" s="100"/>
      <c r="H519" s="31"/>
      <c r="I519" s="173"/>
    </row>
    <row r="520" spans="2:9" outlineLevel="1">
      <c r="B520" s="196"/>
      <c r="C520" s="77"/>
      <c r="D520" s="109"/>
      <c r="E520" s="78"/>
      <c r="F520" s="77"/>
      <c r="G520" s="100"/>
      <c r="H520" s="31"/>
      <c r="I520" s="173"/>
    </row>
    <row r="521" spans="2:9" outlineLevel="1">
      <c r="B521" s="196"/>
      <c r="C521" s="77"/>
      <c r="D521" s="109"/>
      <c r="E521" s="78"/>
      <c r="F521" s="77"/>
      <c r="G521" s="101"/>
      <c r="H521" s="31"/>
      <c r="I521" s="173"/>
    </row>
    <row r="522" spans="2:9" outlineLevel="1">
      <c r="B522" s="196"/>
      <c r="C522" s="170"/>
      <c r="D522" s="112" t="s">
        <v>105</v>
      </c>
      <c r="E522" s="190">
        <f>SUM(E517:E521)</f>
        <v>0</v>
      </c>
      <c r="F522" s="111" t="s">
        <v>105</v>
      </c>
      <c r="G522" s="191">
        <f>SUM(G517:G521)</f>
        <v>0</v>
      </c>
      <c r="H522" s="31"/>
      <c r="I522" s="173"/>
    </row>
    <row r="523" spans="2:9" outlineLevel="1">
      <c r="B523" s="196"/>
      <c r="C523" s="170"/>
      <c r="D523" s="31"/>
      <c r="E523" s="31"/>
      <c r="F523" s="31"/>
      <c r="G523" s="31"/>
      <c r="H523" s="31"/>
      <c r="I523" s="173"/>
    </row>
    <row r="524" spans="2:9" outlineLevel="1">
      <c r="B524" s="196"/>
      <c r="C524" s="174"/>
      <c r="D524" s="17"/>
      <c r="E524" s="17"/>
      <c r="F524" s="17"/>
      <c r="G524" s="17"/>
      <c r="H524" s="31"/>
      <c r="I524" s="173"/>
    </row>
    <row r="525" spans="2:9" ht="32.4" outlineLevel="1">
      <c r="B525" s="277"/>
      <c r="C525" s="316" t="str">
        <f>IF($F$106="Axe_1","Analyse de la pratique pour l'Action 5","Recrutement prévu pour le service")</f>
        <v>Analyse de la pratique pour l'Action 5</v>
      </c>
      <c r="D525" s="317"/>
      <c r="E525" s="31"/>
      <c r="F525" s="31"/>
      <c r="G525" s="31"/>
      <c r="H525" s="31"/>
      <c r="I525" s="173"/>
    </row>
    <row r="526" spans="2:9" outlineLevel="1">
      <c r="B526" s="277"/>
      <c r="C526" s="170"/>
      <c r="D526" s="31"/>
      <c r="E526" s="31"/>
      <c r="F526" s="31"/>
      <c r="G526" s="31"/>
      <c r="H526" s="31"/>
      <c r="I526" s="173"/>
    </row>
    <row r="527" spans="2:9" outlineLevel="1">
      <c r="B527" s="277"/>
      <c r="C527" s="171" t="s">
        <v>106</v>
      </c>
      <c r="D527" s="129"/>
      <c r="E527" s="31"/>
      <c r="F527" s="31"/>
      <c r="G527" s="31"/>
      <c r="H527" s="31"/>
      <c r="I527" s="173"/>
    </row>
    <row r="528" spans="2:9" outlineLevel="1">
      <c r="B528" s="277"/>
      <c r="C528" s="174"/>
      <c r="D528" s="17"/>
      <c r="E528" s="17"/>
      <c r="F528" s="17"/>
      <c r="G528" s="17"/>
      <c r="H528" s="31"/>
      <c r="I528" s="173"/>
    </row>
    <row r="529" spans="2:9" outlineLevel="1">
      <c r="B529" s="196"/>
      <c r="C529" s="175"/>
      <c r="I529" s="173"/>
    </row>
    <row r="530" spans="2:9" ht="32.4" outlineLevel="1">
      <c r="B530" s="196"/>
      <c r="C530" s="316" t="str">
        <f>IF($F$106="Axe_1","Financement prévisionnel de l'action 5","Financement prévisionnel du service")</f>
        <v>Financement prévisionnel de l'action 5</v>
      </c>
      <c r="D530" s="317"/>
      <c r="E530" s="36"/>
      <c r="F530" s="36"/>
      <c r="G530" s="36"/>
      <c r="H530" s="36"/>
      <c r="I530" s="173"/>
    </row>
    <row r="531" spans="2:9" outlineLevel="1">
      <c r="B531" s="196"/>
      <c r="C531" s="167"/>
      <c r="D531" s="36"/>
      <c r="E531" s="36"/>
      <c r="F531" s="36"/>
      <c r="G531" s="36"/>
      <c r="H531" s="36"/>
      <c r="I531" s="173"/>
    </row>
    <row r="532" spans="2:9" outlineLevel="1">
      <c r="B532" s="196"/>
      <c r="C532" s="167"/>
      <c r="D532" s="36"/>
      <c r="E532" s="36"/>
      <c r="F532" s="41"/>
      <c r="G532" s="36"/>
      <c r="H532" s="36"/>
      <c r="I532" s="173"/>
    </row>
    <row r="533" spans="2:9" outlineLevel="1">
      <c r="B533" s="196"/>
      <c r="C533" s="210" t="s">
        <v>108</v>
      </c>
      <c r="D533" s="82"/>
      <c r="E533" s="36"/>
      <c r="F533" s="211" t="s">
        <v>109</v>
      </c>
      <c r="G533" s="82"/>
      <c r="H533" s="36"/>
      <c r="I533" s="173"/>
    </row>
    <row r="534" spans="2:9" outlineLevel="1">
      <c r="B534" s="196"/>
      <c r="C534" s="212" t="s">
        <v>110</v>
      </c>
      <c r="D534" s="83"/>
      <c r="E534" s="36"/>
      <c r="F534" s="213" t="s">
        <v>111</v>
      </c>
      <c r="G534" s="83"/>
      <c r="H534" s="36"/>
      <c r="I534" s="173"/>
    </row>
    <row r="535" spans="2:9" outlineLevel="1">
      <c r="B535" s="196"/>
      <c r="C535" s="214" t="s">
        <v>112</v>
      </c>
      <c r="D535" s="84"/>
      <c r="E535" s="36"/>
      <c r="F535" s="215" t="s">
        <v>113</v>
      </c>
      <c r="G535" s="84"/>
      <c r="H535" s="36"/>
      <c r="I535" s="173"/>
    </row>
    <row r="536" spans="2:9" outlineLevel="1">
      <c r="B536" s="196"/>
      <c r="C536" s="216" t="s">
        <v>114</v>
      </c>
      <c r="D536" s="81"/>
      <c r="E536" s="36"/>
      <c r="F536" s="217" t="s">
        <v>115</v>
      </c>
      <c r="G536" s="81"/>
      <c r="H536" s="36"/>
      <c r="I536" s="173"/>
    </row>
    <row r="537" spans="2:9" outlineLevel="1">
      <c r="B537" s="196"/>
      <c r="C537" s="171"/>
      <c r="D537" s="67"/>
      <c r="E537" s="36"/>
      <c r="F537" s="36"/>
      <c r="G537" s="36"/>
      <c r="H537" s="36"/>
      <c r="I537" s="173"/>
    </row>
    <row r="538" spans="2:9" outlineLevel="1">
      <c r="B538" s="196"/>
      <c r="C538" s="210" t="s">
        <v>116</v>
      </c>
      <c r="D538" s="294">
        <f>+D533-G533</f>
        <v>0</v>
      </c>
      <c r="E538" s="145" t="e">
        <f>+D538/D533</f>
        <v>#DIV/0!</v>
      </c>
      <c r="F538" s="36"/>
      <c r="G538" s="36"/>
      <c r="H538" s="36"/>
      <c r="I538" s="173"/>
    </row>
    <row r="539" spans="2:9" outlineLevel="1">
      <c r="B539" s="196"/>
      <c r="C539" s="212" t="s">
        <v>117</v>
      </c>
      <c r="D539" s="294">
        <f t="shared" ref="D539:D541" si="4">+D534-G534</f>
        <v>0</v>
      </c>
      <c r="E539" s="146" t="e">
        <f t="shared" ref="E539:E541" si="5">+D539/D534</f>
        <v>#DIV/0!</v>
      </c>
      <c r="F539" s="36"/>
      <c r="G539" s="36"/>
      <c r="H539" s="36"/>
      <c r="I539" s="173"/>
    </row>
    <row r="540" spans="2:9" outlineLevel="1">
      <c r="B540" s="196"/>
      <c r="C540" s="214" t="s">
        <v>118</v>
      </c>
      <c r="D540" s="294">
        <f t="shared" si="4"/>
        <v>0</v>
      </c>
      <c r="E540" s="146" t="e">
        <f t="shared" si="5"/>
        <v>#DIV/0!</v>
      </c>
      <c r="F540" s="36"/>
      <c r="G540" s="36"/>
      <c r="H540" s="36"/>
      <c r="I540" s="173"/>
    </row>
    <row r="541" spans="2:9" outlineLevel="1">
      <c r="B541" s="196"/>
      <c r="C541" s="216" t="s">
        <v>119</v>
      </c>
      <c r="D541" s="294">
        <f t="shared" si="4"/>
        <v>0</v>
      </c>
      <c r="E541" s="147" t="e">
        <f t="shared" si="5"/>
        <v>#DIV/0!</v>
      </c>
      <c r="F541" s="36"/>
      <c r="G541" s="36"/>
      <c r="H541" s="36"/>
      <c r="I541" s="173"/>
    </row>
    <row r="542" spans="2:9" outlineLevel="1">
      <c r="B542" s="196"/>
      <c r="C542" s="176"/>
      <c r="D542" s="177"/>
      <c r="E542" s="177"/>
      <c r="F542" s="177"/>
      <c r="G542" s="177"/>
      <c r="H542" s="177"/>
      <c r="I542" s="179"/>
    </row>
    <row r="543" spans="2:9">
      <c r="E543" s="12"/>
      <c r="F543" s="12"/>
      <c r="G543" s="12"/>
      <c r="H543" s="12"/>
    </row>
    <row r="544" spans="2:9">
      <c r="E544" s="12"/>
      <c r="F544" s="12"/>
      <c r="G544" s="12"/>
      <c r="H544" s="12"/>
    </row>
    <row r="545" spans="2:9" ht="27.6">
      <c r="B545" s="204"/>
      <c r="C545" s="318" t="s">
        <v>122</v>
      </c>
      <c r="D545" s="318"/>
      <c r="E545" s="44"/>
      <c r="F545" s="44"/>
      <c r="G545" s="44"/>
      <c r="H545" s="44"/>
      <c r="I545" s="44"/>
    </row>
    <row r="546" spans="2:9" outlineLevel="1">
      <c r="D546" s="12"/>
      <c r="E546" s="12"/>
      <c r="F546" s="12"/>
      <c r="G546" s="12"/>
      <c r="H546" s="12"/>
    </row>
    <row r="547" spans="2:9" outlineLevel="1">
      <c r="C547" s="130" t="s">
        <v>123</v>
      </c>
      <c r="D547" s="12"/>
      <c r="E547" s="12"/>
      <c r="F547" s="12"/>
      <c r="G547" s="12"/>
      <c r="H547" s="12"/>
    </row>
    <row r="548" spans="2:9" outlineLevel="1">
      <c r="C548" s="12"/>
      <c r="D548" s="12"/>
      <c r="E548" s="12"/>
      <c r="F548" s="12"/>
      <c r="G548" s="12"/>
      <c r="H548" s="12"/>
    </row>
    <row r="549" spans="2:9" outlineLevel="1">
      <c r="C549" s="313" t="s">
        <v>124</v>
      </c>
      <c r="D549" s="314"/>
      <c r="E549" s="12"/>
      <c r="F549" s="313" t="s">
        <v>125</v>
      </c>
      <c r="G549" s="314"/>
      <c r="H549" s="12"/>
    </row>
    <row r="550" spans="2:9" ht="49.2" outlineLevel="1">
      <c r="C550" s="1" t="s">
        <v>126</v>
      </c>
      <c r="D550" s="96">
        <v>0</v>
      </c>
      <c r="E550" s="20"/>
      <c r="F550" s="1" t="s">
        <v>127</v>
      </c>
      <c r="G550" s="80">
        <v>0</v>
      </c>
      <c r="H550" s="20"/>
      <c r="I550" s="19"/>
    </row>
    <row r="551" spans="2:9" outlineLevel="1">
      <c r="C551" s="1" t="s">
        <v>128</v>
      </c>
      <c r="D551" s="80">
        <f>SUM(D552:D556)-D553</f>
        <v>0</v>
      </c>
      <c r="E551" s="12"/>
      <c r="F551" s="88" t="s">
        <v>129</v>
      </c>
      <c r="G551" s="85"/>
      <c r="H551" s="12"/>
    </row>
    <row r="552" spans="2:9" outlineLevel="1">
      <c r="C552" s="88" t="s">
        <v>130</v>
      </c>
      <c r="D552" s="85"/>
      <c r="E552" s="12"/>
      <c r="F552" s="88" t="s">
        <v>131</v>
      </c>
      <c r="G552" s="85"/>
      <c r="H552" s="12"/>
    </row>
    <row r="553" spans="2:9" outlineLevel="1">
      <c r="C553" s="88" t="s">
        <v>132</v>
      </c>
      <c r="D553" s="85"/>
      <c r="E553" s="12"/>
      <c r="F553" s="88" t="s">
        <v>133</v>
      </c>
      <c r="G553" s="85"/>
      <c r="H553" s="12"/>
    </row>
    <row r="554" spans="2:9" outlineLevel="1">
      <c r="C554" s="88" t="s">
        <v>134</v>
      </c>
      <c r="D554" s="85"/>
      <c r="E554" s="12"/>
      <c r="F554" s="88" t="s">
        <v>135</v>
      </c>
      <c r="G554" s="85"/>
      <c r="H554" s="12"/>
    </row>
    <row r="555" spans="2:9" outlineLevel="1">
      <c r="C555" s="88" t="s">
        <v>136</v>
      </c>
      <c r="D555" s="85"/>
      <c r="E555" s="12"/>
      <c r="F555" s="88" t="s">
        <v>137</v>
      </c>
      <c r="G555" s="85"/>
      <c r="H555" s="12"/>
    </row>
    <row r="556" spans="2:9" ht="40.799999999999997" outlineLevel="1">
      <c r="C556" s="88" t="s">
        <v>138</v>
      </c>
      <c r="D556" s="85"/>
      <c r="E556" s="12"/>
      <c r="F556" s="88" t="s">
        <v>139</v>
      </c>
      <c r="G556" s="85"/>
      <c r="H556" s="12"/>
    </row>
    <row r="557" spans="2:9" outlineLevel="1">
      <c r="C557" s="1" t="s">
        <v>140</v>
      </c>
      <c r="D557" s="80">
        <f>SUM(D558:D560)</f>
        <v>0</v>
      </c>
      <c r="E557" s="12"/>
      <c r="F557" s="88" t="s">
        <v>141</v>
      </c>
      <c r="G557" s="85"/>
      <c r="H557" s="12"/>
    </row>
    <row r="558" spans="2:9" outlineLevel="1">
      <c r="C558" s="88" t="s">
        <v>142</v>
      </c>
      <c r="D558" s="85"/>
      <c r="E558" s="12"/>
      <c r="F558" s="88" t="s">
        <v>143</v>
      </c>
      <c r="G558" s="85"/>
      <c r="H558" s="12"/>
    </row>
    <row r="559" spans="2:9" outlineLevel="1">
      <c r="C559" s="88" t="s">
        <v>144</v>
      </c>
      <c r="D559" s="85"/>
      <c r="E559" s="12"/>
      <c r="F559" s="88" t="s">
        <v>145</v>
      </c>
      <c r="G559" s="85"/>
      <c r="H559" s="12"/>
    </row>
    <row r="560" spans="2:9" ht="40.799999999999997" outlineLevel="1">
      <c r="C560" s="88" t="s">
        <v>146</v>
      </c>
      <c r="D560" s="85"/>
      <c r="E560" s="20"/>
      <c r="F560" s="1" t="s">
        <v>147</v>
      </c>
      <c r="G560" s="80">
        <f>SUM(G561:G570)</f>
        <v>0</v>
      </c>
      <c r="H560" s="20"/>
      <c r="I560" s="19"/>
    </row>
    <row r="561" spans="3:9" ht="25.2" outlineLevel="1">
      <c r="C561" s="1" t="s">
        <v>148</v>
      </c>
      <c r="D561" s="80">
        <f>SUM(D562:D563)</f>
        <v>0</v>
      </c>
      <c r="E561" s="12"/>
      <c r="F561" s="88" t="s">
        <v>149</v>
      </c>
      <c r="G561" s="103"/>
      <c r="H561" s="12"/>
    </row>
    <row r="562" spans="3:9" ht="25.2" outlineLevel="1">
      <c r="C562" s="88" t="s">
        <v>150</v>
      </c>
      <c r="D562" s="85"/>
      <c r="E562" s="12"/>
      <c r="F562" s="88" t="s">
        <v>151</v>
      </c>
      <c r="G562" s="103"/>
      <c r="H562" s="12"/>
    </row>
    <row r="563" spans="3:9" ht="25.2" outlineLevel="1">
      <c r="C563" s="88" t="s">
        <v>152</v>
      </c>
      <c r="D563" s="85"/>
      <c r="E563" s="12"/>
      <c r="F563" s="88" t="s">
        <v>153</v>
      </c>
      <c r="G563" s="103"/>
      <c r="H563" s="12"/>
    </row>
    <row r="564" spans="3:9" ht="25.2" outlineLevel="1">
      <c r="C564" s="1" t="s">
        <v>154</v>
      </c>
      <c r="D564" s="96">
        <v>0</v>
      </c>
      <c r="E564" s="12"/>
      <c r="F564" s="88" t="s">
        <v>155</v>
      </c>
      <c r="G564" s="103"/>
      <c r="H564" s="12"/>
    </row>
    <row r="565" spans="3:9" ht="40.799999999999997" outlineLevel="1">
      <c r="C565" s="7"/>
      <c r="D565" s="98"/>
      <c r="E565" s="12"/>
      <c r="F565" s="88" t="s">
        <v>156</v>
      </c>
      <c r="G565" s="103"/>
      <c r="H565" s="12"/>
    </row>
    <row r="566" spans="3:9" ht="25.2" outlineLevel="1">
      <c r="C566" s="7"/>
      <c r="D566" s="98"/>
      <c r="E566" s="12"/>
      <c r="F566" s="298" t="s">
        <v>157</v>
      </c>
      <c r="G566" s="299">
        <f>+D538+D450+D363+D276+D187</f>
        <v>0</v>
      </c>
      <c r="H566" s="206" t="e">
        <f>+#REF!/G578</f>
        <v>#REF!</v>
      </c>
    </row>
    <row r="567" spans="3:9" ht="40.799999999999997" outlineLevel="1">
      <c r="C567" s="7"/>
      <c r="D567" s="98"/>
      <c r="E567" s="12"/>
      <c r="F567" s="88" t="s">
        <v>158</v>
      </c>
      <c r="G567" s="103"/>
      <c r="H567" s="12"/>
    </row>
    <row r="568" spans="3:9" ht="40.799999999999997" outlineLevel="1">
      <c r="C568" s="7"/>
      <c r="D568" s="98"/>
      <c r="E568" s="12"/>
      <c r="F568" s="88" t="s">
        <v>159</v>
      </c>
      <c r="G568" s="103"/>
      <c r="H568" s="12"/>
    </row>
    <row r="569" spans="3:9" ht="25.2" outlineLevel="1">
      <c r="C569" s="7"/>
      <c r="D569" s="98"/>
      <c r="E569" s="12"/>
      <c r="F569" s="88" t="s">
        <v>160</v>
      </c>
      <c r="G569" s="103"/>
      <c r="H569" s="12"/>
    </row>
    <row r="570" spans="3:9" ht="25.2" outlineLevel="1">
      <c r="C570" s="7"/>
      <c r="D570" s="98"/>
      <c r="E570" s="12"/>
      <c r="F570" s="88" t="s">
        <v>161</v>
      </c>
      <c r="G570" s="103"/>
      <c r="H570" s="12"/>
    </row>
    <row r="571" spans="3:9" outlineLevel="1">
      <c r="C571" s="1" t="s">
        <v>162</v>
      </c>
      <c r="D571" s="96">
        <v>0</v>
      </c>
      <c r="E571" s="12"/>
      <c r="F571" s="1" t="s">
        <v>163</v>
      </c>
      <c r="G571" s="96">
        <v>0</v>
      </c>
      <c r="H571" s="12"/>
    </row>
    <row r="572" spans="3:9" outlineLevel="1">
      <c r="C572" s="1" t="s">
        <v>164</v>
      </c>
      <c r="D572" s="96">
        <v>0</v>
      </c>
      <c r="E572" s="12"/>
      <c r="F572" s="1" t="s">
        <v>165</v>
      </c>
      <c r="G572" s="96">
        <v>0</v>
      </c>
      <c r="H572" s="12"/>
    </row>
    <row r="573" spans="3:9" outlineLevel="1">
      <c r="C573" s="1" t="s">
        <v>166</v>
      </c>
      <c r="D573" s="96">
        <v>0</v>
      </c>
      <c r="E573" s="20"/>
      <c r="F573" s="1" t="s">
        <v>167</v>
      </c>
      <c r="G573" s="96"/>
      <c r="H573" s="20"/>
      <c r="I573" s="19"/>
    </row>
    <row r="574" spans="3:9" ht="49.2" outlineLevel="1">
      <c r="C574" s="1" t="s">
        <v>168</v>
      </c>
      <c r="D574" s="80">
        <f>+D575+D576</f>
        <v>0</v>
      </c>
      <c r="E574" s="22"/>
      <c r="F574" s="1" t="s">
        <v>169</v>
      </c>
      <c r="G574" s="96"/>
      <c r="H574" s="22"/>
      <c r="I574" s="21"/>
    </row>
    <row r="575" spans="3:9" outlineLevel="1">
      <c r="C575" s="88" t="s">
        <v>170</v>
      </c>
      <c r="D575" s="98"/>
      <c r="E575" s="20"/>
      <c r="F575" s="7"/>
      <c r="G575" s="98"/>
      <c r="H575" s="20"/>
      <c r="I575" s="19"/>
    </row>
    <row r="576" spans="3:9" outlineLevel="1">
      <c r="C576" s="88" t="s">
        <v>171</v>
      </c>
      <c r="D576" s="98"/>
      <c r="E576" s="22"/>
      <c r="F576" s="8"/>
      <c r="G576" s="98"/>
      <c r="H576" s="22"/>
      <c r="I576" s="21"/>
    </row>
    <row r="577" spans="3:9" outlineLevel="1">
      <c r="C577" s="1" t="s">
        <v>172</v>
      </c>
      <c r="D577" s="97">
        <v>0</v>
      </c>
      <c r="E577" s="20"/>
      <c r="F577" s="1" t="s">
        <v>173</v>
      </c>
      <c r="G577" s="97"/>
      <c r="H577" s="20"/>
      <c r="I577" s="19"/>
    </row>
    <row r="578" spans="3:9" outlineLevel="1">
      <c r="C578" s="2" t="s">
        <v>174</v>
      </c>
      <c r="D578" s="87">
        <f>SUM(D550,D551,D557,D561,D564,D571,D572,D573,D574,D577)</f>
        <v>0</v>
      </c>
      <c r="E578" s="95" t="str">
        <f>IF(D578-G578&lt;&gt;0,"KO","OK")</f>
        <v>OK</v>
      </c>
      <c r="F578" s="2" t="s">
        <v>175</v>
      </c>
      <c r="G578" s="87">
        <f>SUM(G550,G560,G571,G573,G572,G574,G577)</f>
        <v>0</v>
      </c>
      <c r="H578" s="22"/>
      <c r="I578" s="21"/>
    </row>
    <row r="579" spans="3:9" ht="49.2" outlineLevel="1">
      <c r="C579" s="3" t="s">
        <v>176</v>
      </c>
      <c r="D579" s="86">
        <f>SUM(D580:D582)</f>
        <v>0</v>
      </c>
      <c r="E579" s="95" t="str">
        <f>IF(D579-G579&lt;&gt;0,"KO","OK")</f>
        <v>OK</v>
      </c>
      <c r="F579" s="3" t="s">
        <v>177</v>
      </c>
      <c r="G579" s="86">
        <f>SUM(G580:G582)</f>
        <v>0</v>
      </c>
      <c r="H579" s="20"/>
      <c r="I579" s="19"/>
    </row>
    <row r="580" spans="3:9" outlineLevel="1">
      <c r="C580" s="88" t="s">
        <v>178</v>
      </c>
      <c r="D580" s="85"/>
      <c r="E580" s="22"/>
      <c r="F580" s="88" t="s">
        <v>179</v>
      </c>
      <c r="G580" s="85"/>
      <c r="H580" s="22"/>
      <c r="I580" s="21"/>
    </row>
    <row r="581" spans="3:9" ht="40.799999999999997" outlineLevel="1">
      <c r="C581" s="88" t="s">
        <v>180</v>
      </c>
      <c r="D581" s="85"/>
      <c r="E581" s="22"/>
      <c r="F581" s="88" t="s">
        <v>181</v>
      </c>
      <c r="G581" s="85"/>
      <c r="H581" s="22"/>
      <c r="I581" s="21"/>
    </row>
    <row r="582" spans="3:9" outlineLevel="1">
      <c r="C582" s="88" t="s">
        <v>182</v>
      </c>
      <c r="D582" s="85"/>
      <c r="E582" s="20"/>
      <c r="F582" s="88" t="s">
        <v>183</v>
      </c>
      <c r="G582" s="85"/>
      <c r="H582" s="20"/>
      <c r="I582" s="19"/>
    </row>
    <row r="583" spans="3:9" ht="49.2" outlineLevel="1">
      <c r="C583" s="11" t="s">
        <v>184</v>
      </c>
      <c r="D583" s="89">
        <f>SUM(D578,D579)</f>
        <v>0</v>
      </c>
      <c r="E583" s="95" t="str">
        <f>IF(D583-G583&lt;&gt;0,"KO","OK")</f>
        <v>OK</v>
      </c>
      <c r="F583" s="11" t="s">
        <v>185</v>
      </c>
      <c r="G583" s="89">
        <f>SUM(G578,G579)</f>
        <v>0</v>
      </c>
      <c r="H583" s="22"/>
      <c r="I583" s="21"/>
    </row>
    <row r="584" spans="3:9" outlineLevel="1">
      <c r="C584" s="12"/>
      <c r="D584" s="12"/>
      <c r="E584" s="12"/>
      <c r="F584" s="12"/>
      <c r="G584" s="12"/>
      <c r="H584" s="22"/>
      <c r="I584" s="21"/>
    </row>
    <row r="585" spans="3:9" outlineLevel="1">
      <c r="C585" s="12"/>
      <c r="D585" s="12"/>
      <c r="E585" s="12"/>
      <c r="F585" s="12"/>
      <c r="G585" s="12"/>
      <c r="H585" s="22"/>
      <c r="I585" s="21"/>
    </row>
    <row r="586" spans="3:9" ht="40.200000000000003" outlineLevel="1">
      <c r="C586" s="90" t="s">
        <v>186</v>
      </c>
      <c r="D586" s="118" t="s">
        <v>30</v>
      </c>
      <c r="E586" s="12"/>
      <c r="F586" s="91" t="str">
        <f>IF($D$586="Oui","Quel est le montant du surcoût ?"," ")</f>
        <v>Quel est le montant du surcoût ?</v>
      </c>
      <c r="G586" s="94"/>
      <c r="H586" s="22"/>
      <c r="I586" s="21"/>
    </row>
    <row r="587" spans="3:9" outlineLevel="1">
      <c r="C587" s="310" t="s">
        <v>187</v>
      </c>
      <c r="D587" s="310"/>
      <c r="E587" s="12"/>
      <c r="F587" s="91" t="str">
        <f>IF($D$586="Oui","Détaillez les modalités de calcul du droit"," ")</f>
        <v>Détaillez les modalités de calcul du droit</v>
      </c>
      <c r="G587" s="311"/>
      <c r="H587" s="22"/>
      <c r="I587" s="21"/>
    </row>
    <row r="588" spans="3:9" outlineLevel="1">
      <c r="C588" s="23"/>
      <c r="D588" s="24"/>
      <c r="E588" s="25"/>
      <c r="F588" s="92"/>
      <c r="G588" s="312"/>
      <c r="H588" s="93"/>
    </row>
    <row r="589" spans="3:9" outlineLevel="1">
      <c r="C589" s="27" t="s">
        <v>188</v>
      </c>
      <c r="D589" s="28"/>
      <c r="E589" s="29"/>
      <c r="F589" s="29"/>
      <c r="G589" s="26"/>
      <c r="H589" s="23"/>
    </row>
    <row r="590" spans="3:9" outlineLevel="1">
      <c r="C590" s="207"/>
      <c r="D590" s="208"/>
      <c r="E590" s="209"/>
      <c r="F590" s="209"/>
      <c r="G590" s="12"/>
      <c r="H590" s="12"/>
    </row>
    <row r="591" spans="3:9" outlineLevel="1">
      <c r="C591" s="207"/>
      <c r="D591" s="208"/>
      <c r="E591" s="209"/>
      <c r="F591" s="209"/>
      <c r="G591" s="12"/>
      <c r="H591" s="12"/>
    </row>
    <row r="593" spans="2:10" ht="27.6">
      <c r="B593" s="204"/>
      <c r="C593" s="318" t="s">
        <v>189</v>
      </c>
      <c r="D593" s="318"/>
      <c r="E593" s="44"/>
      <c r="F593" s="44"/>
      <c r="G593" s="44"/>
      <c r="H593" s="44"/>
      <c r="I593" s="44"/>
    </row>
    <row r="594" spans="2:10" s="17" customFormat="1">
      <c r="J594" s="99"/>
    </row>
    <row r="595" spans="2:10" outlineLevel="1">
      <c r="C595" s="130" t="s">
        <v>123</v>
      </c>
      <c r="D595" s="12"/>
      <c r="E595" s="12"/>
      <c r="F595" s="12"/>
      <c r="G595" s="12"/>
      <c r="H595" s="12"/>
    </row>
    <row r="596" spans="2:10" outlineLevel="1">
      <c r="C596" s="12"/>
      <c r="D596" s="12"/>
      <c r="E596" s="12"/>
      <c r="F596" s="12"/>
      <c r="G596" s="12"/>
      <c r="H596" s="12"/>
    </row>
    <row r="597" spans="2:10" outlineLevel="1">
      <c r="C597" s="313" t="s">
        <v>124</v>
      </c>
      <c r="D597" s="314"/>
      <c r="E597" s="12"/>
      <c r="F597" s="313" t="s">
        <v>125</v>
      </c>
      <c r="G597" s="314"/>
      <c r="H597" s="12"/>
    </row>
    <row r="598" spans="2:10" ht="49.2" outlineLevel="1">
      <c r="C598" s="1" t="s">
        <v>126</v>
      </c>
      <c r="D598" s="96"/>
      <c r="E598" s="20"/>
      <c r="F598" s="1" t="s">
        <v>127</v>
      </c>
      <c r="G598" s="80">
        <v>0</v>
      </c>
      <c r="H598" s="20"/>
    </row>
    <row r="599" spans="2:10" outlineLevel="1">
      <c r="C599" s="1" t="s">
        <v>128</v>
      </c>
      <c r="D599" s="80">
        <f>SUM(D600:D604)-D601</f>
        <v>0</v>
      </c>
      <c r="E599" s="12"/>
      <c r="F599" s="88" t="s">
        <v>129</v>
      </c>
      <c r="G599" s="85"/>
      <c r="H599" s="12"/>
    </row>
    <row r="600" spans="2:10" outlineLevel="1">
      <c r="C600" s="88" t="s">
        <v>130</v>
      </c>
      <c r="D600" s="85"/>
      <c r="E600" s="12"/>
      <c r="F600" s="88" t="s">
        <v>131</v>
      </c>
      <c r="G600" s="85"/>
      <c r="H600" s="12"/>
    </row>
    <row r="601" spans="2:10" outlineLevel="1">
      <c r="C601" s="88" t="s">
        <v>132</v>
      </c>
      <c r="D601" s="85"/>
      <c r="E601" s="12"/>
      <c r="F601" s="88" t="s">
        <v>133</v>
      </c>
      <c r="G601" s="85"/>
      <c r="H601" s="12"/>
    </row>
    <row r="602" spans="2:10" outlineLevel="1">
      <c r="C602" s="88" t="s">
        <v>134</v>
      </c>
      <c r="D602" s="85"/>
      <c r="E602" s="12"/>
      <c r="F602" s="88" t="s">
        <v>135</v>
      </c>
      <c r="G602" s="85"/>
      <c r="H602" s="12"/>
    </row>
    <row r="603" spans="2:10" outlineLevel="1">
      <c r="C603" s="88" t="s">
        <v>136</v>
      </c>
      <c r="D603" s="85"/>
      <c r="E603" s="12"/>
      <c r="F603" s="88" t="s">
        <v>137</v>
      </c>
      <c r="G603" s="85"/>
      <c r="H603" s="12"/>
    </row>
    <row r="604" spans="2:10" ht="40.799999999999997" outlineLevel="1">
      <c r="C604" s="88" t="s">
        <v>138</v>
      </c>
      <c r="D604" s="85"/>
      <c r="E604" s="12"/>
      <c r="F604" s="88" t="s">
        <v>139</v>
      </c>
      <c r="G604" s="85"/>
      <c r="H604" s="12"/>
    </row>
    <row r="605" spans="2:10" outlineLevel="1">
      <c r="C605" s="1" t="s">
        <v>140</v>
      </c>
      <c r="D605" s="80">
        <f>SUM(D606:D608)</f>
        <v>0</v>
      </c>
      <c r="E605" s="12"/>
      <c r="F605" s="88" t="s">
        <v>141</v>
      </c>
      <c r="G605" s="85"/>
      <c r="H605" s="12"/>
    </row>
    <row r="606" spans="2:10" outlineLevel="1">
      <c r="C606" s="88" t="s">
        <v>142</v>
      </c>
      <c r="D606" s="85"/>
      <c r="E606" s="12"/>
      <c r="F606" s="88" t="s">
        <v>143</v>
      </c>
      <c r="G606" s="85"/>
      <c r="H606" s="12"/>
    </row>
    <row r="607" spans="2:10" outlineLevel="1">
      <c r="C607" s="88" t="s">
        <v>144</v>
      </c>
      <c r="D607" s="85"/>
      <c r="E607" s="12"/>
      <c r="F607" s="88" t="s">
        <v>145</v>
      </c>
      <c r="G607" s="85"/>
      <c r="H607" s="12"/>
    </row>
    <row r="608" spans="2:10" ht="40.799999999999997" outlineLevel="1">
      <c r="C608" s="88" t="s">
        <v>146</v>
      </c>
      <c r="D608" s="85"/>
      <c r="E608" s="20"/>
      <c r="F608" s="1" t="s">
        <v>147</v>
      </c>
      <c r="G608" s="80">
        <f>SUM(G609:G618)</f>
        <v>0</v>
      </c>
      <c r="H608" s="20"/>
    </row>
    <row r="609" spans="3:8" ht="25.2" outlineLevel="1">
      <c r="C609" s="1" t="s">
        <v>148</v>
      </c>
      <c r="D609" s="80">
        <f>SUM(D610:D611)</f>
        <v>0</v>
      </c>
      <c r="E609" s="12"/>
      <c r="F609" s="88" t="s">
        <v>149</v>
      </c>
      <c r="G609" s="103"/>
      <c r="H609" s="12"/>
    </row>
    <row r="610" spans="3:8" ht="25.2" outlineLevel="1">
      <c r="C610" s="88" t="s">
        <v>150</v>
      </c>
      <c r="D610" s="85"/>
      <c r="E610" s="12"/>
      <c r="F610" s="88" t="s">
        <v>151</v>
      </c>
      <c r="G610" s="103"/>
      <c r="H610" s="12"/>
    </row>
    <row r="611" spans="3:8" ht="25.2" outlineLevel="1">
      <c r="C611" s="88" t="s">
        <v>152</v>
      </c>
      <c r="D611" s="85"/>
      <c r="E611" s="12"/>
      <c r="F611" s="88" t="s">
        <v>153</v>
      </c>
      <c r="G611" s="103"/>
      <c r="H611" s="12"/>
    </row>
    <row r="612" spans="3:8" ht="25.2" outlineLevel="1">
      <c r="C612" s="1" t="s">
        <v>154</v>
      </c>
      <c r="D612" s="96">
        <v>0</v>
      </c>
      <c r="E612" s="12"/>
      <c r="F612" s="88" t="s">
        <v>155</v>
      </c>
      <c r="G612" s="103"/>
      <c r="H612" s="12"/>
    </row>
    <row r="613" spans="3:8" ht="40.799999999999997" outlineLevel="1">
      <c r="C613" s="7"/>
      <c r="D613" s="98"/>
      <c r="E613" s="12"/>
      <c r="F613" s="88" t="s">
        <v>156</v>
      </c>
      <c r="G613" s="103"/>
      <c r="H613" s="12"/>
    </row>
    <row r="614" spans="3:8" ht="25.2" outlineLevel="1">
      <c r="C614" s="7"/>
      <c r="D614" s="98"/>
      <c r="E614" s="12"/>
      <c r="F614" s="108" t="s">
        <v>157</v>
      </c>
      <c r="G614" s="205">
        <f>+D539+D451+D364+D277+D188</f>
        <v>0</v>
      </c>
      <c r="H614" s="234" t="e">
        <f>+G614/G626</f>
        <v>#DIV/0!</v>
      </c>
    </row>
    <row r="615" spans="3:8" ht="40.799999999999997" outlineLevel="1">
      <c r="C615" s="7"/>
      <c r="D615" s="98"/>
      <c r="E615" s="12"/>
      <c r="F615" s="88" t="s">
        <v>158</v>
      </c>
      <c r="G615" s="103"/>
      <c r="H615" s="12"/>
    </row>
    <row r="616" spans="3:8" ht="40.799999999999997" outlineLevel="1">
      <c r="C616" s="7"/>
      <c r="D616" s="98"/>
      <c r="E616" s="12"/>
      <c r="F616" s="88" t="s">
        <v>159</v>
      </c>
      <c r="G616" s="103"/>
      <c r="H616" s="12"/>
    </row>
    <row r="617" spans="3:8" ht="25.2" outlineLevel="1">
      <c r="C617" s="7"/>
      <c r="D617" s="98"/>
      <c r="E617" s="12"/>
      <c r="F617" s="88" t="s">
        <v>160</v>
      </c>
      <c r="G617" s="103"/>
      <c r="H617" s="12"/>
    </row>
    <row r="618" spans="3:8" ht="25.2" outlineLevel="1">
      <c r="C618" s="7"/>
      <c r="D618" s="98"/>
      <c r="E618" s="12"/>
      <c r="F618" s="88" t="s">
        <v>161</v>
      </c>
      <c r="G618" s="103"/>
      <c r="H618" s="12"/>
    </row>
    <row r="619" spans="3:8" outlineLevel="1">
      <c r="C619" s="1" t="s">
        <v>162</v>
      </c>
      <c r="D619" s="96"/>
      <c r="E619" s="12"/>
      <c r="F619" s="1" t="s">
        <v>163</v>
      </c>
      <c r="G619" s="96">
        <v>0</v>
      </c>
      <c r="H619" s="12"/>
    </row>
    <row r="620" spans="3:8" outlineLevel="1">
      <c r="C620" s="1" t="s">
        <v>164</v>
      </c>
      <c r="D620" s="96"/>
      <c r="E620" s="12"/>
      <c r="F620" s="1" t="s">
        <v>165</v>
      </c>
      <c r="G620" s="96">
        <v>0</v>
      </c>
      <c r="H620" s="12"/>
    </row>
    <row r="621" spans="3:8" outlineLevel="1">
      <c r="C621" s="1" t="s">
        <v>166</v>
      </c>
      <c r="D621" s="96"/>
      <c r="E621" s="20"/>
      <c r="F621" s="1" t="s">
        <v>167</v>
      </c>
      <c r="G621" s="96"/>
      <c r="H621" s="20"/>
    </row>
    <row r="622" spans="3:8" ht="49.2" outlineLevel="1">
      <c r="C622" s="1" t="s">
        <v>168</v>
      </c>
      <c r="D622" s="80">
        <f>+D624+D623</f>
        <v>0</v>
      </c>
      <c r="E622" s="22"/>
      <c r="F622" s="1" t="s">
        <v>169</v>
      </c>
      <c r="G622" s="96"/>
      <c r="H622" s="22"/>
    </row>
    <row r="623" spans="3:8" outlineLevel="1">
      <c r="C623" s="88" t="s">
        <v>170</v>
      </c>
      <c r="D623" s="98"/>
      <c r="E623" s="20"/>
      <c r="F623" s="7"/>
      <c r="G623" s="98"/>
      <c r="H623" s="20"/>
    </row>
    <row r="624" spans="3:8" outlineLevel="1">
      <c r="C624" s="88" t="s">
        <v>171</v>
      </c>
      <c r="D624" s="98"/>
      <c r="E624" s="22"/>
      <c r="F624" s="8"/>
      <c r="G624" s="98"/>
      <c r="H624" s="22"/>
    </row>
    <row r="625" spans="2:10" outlineLevel="1">
      <c r="C625" s="1" t="s">
        <v>172</v>
      </c>
      <c r="D625" s="97"/>
      <c r="E625" s="20"/>
      <c r="F625" s="1" t="s">
        <v>173</v>
      </c>
      <c r="G625" s="97"/>
      <c r="H625" s="20"/>
    </row>
    <row r="626" spans="2:10" outlineLevel="1">
      <c r="C626" s="2" t="s">
        <v>174</v>
      </c>
      <c r="D626" s="87">
        <f>SUM(D598,D599,D605,D609,D612,D619,D620,D621,D622,D625)</f>
        <v>0</v>
      </c>
      <c r="E626" s="95" t="str">
        <f>IF(D626-G626&lt;&gt;0,"KO","OK")</f>
        <v>OK</v>
      </c>
      <c r="F626" s="2" t="s">
        <v>175</v>
      </c>
      <c r="G626" s="87">
        <f>SUM(G598,G608,G619,G621,G620,G622,G625)</f>
        <v>0</v>
      </c>
      <c r="H626" s="22"/>
    </row>
    <row r="627" spans="2:10" ht="49.2" outlineLevel="1">
      <c r="C627" s="3" t="s">
        <v>176</v>
      </c>
      <c r="D627" s="86">
        <f>SUM(D628:D630)</f>
        <v>0</v>
      </c>
      <c r="E627" s="95" t="str">
        <f>IF(D627-G627&lt;&gt;0,"KO","OK")</f>
        <v>OK</v>
      </c>
      <c r="F627" s="3" t="s">
        <v>177</v>
      </c>
      <c r="G627" s="86">
        <f>SUM(G628:G630)</f>
        <v>0</v>
      </c>
      <c r="H627" s="20"/>
    </row>
    <row r="628" spans="2:10" outlineLevel="1">
      <c r="C628" s="88" t="s">
        <v>178</v>
      </c>
      <c r="D628" s="85"/>
      <c r="E628" s="22"/>
      <c r="F628" s="88" t="s">
        <v>179</v>
      </c>
      <c r="G628" s="85"/>
      <c r="H628" s="22"/>
    </row>
    <row r="629" spans="2:10" ht="40.799999999999997" outlineLevel="1">
      <c r="C629" s="88" t="s">
        <v>180</v>
      </c>
      <c r="D629" s="85"/>
      <c r="E629" s="22"/>
      <c r="F629" s="88" t="s">
        <v>181</v>
      </c>
      <c r="G629" s="85"/>
      <c r="H629" s="22"/>
    </row>
    <row r="630" spans="2:10" outlineLevel="1">
      <c r="C630" s="88" t="s">
        <v>182</v>
      </c>
      <c r="D630" s="85"/>
      <c r="E630" s="20"/>
      <c r="F630" s="88" t="s">
        <v>183</v>
      </c>
      <c r="G630" s="85"/>
      <c r="H630" s="20"/>
    </row>
    <row r="631" spans="2:10" ht="49.2" outlineLevel="1">
      <c r="C631" s="11" t="s">
        <v>184</v>
      </c>
      <c r="D631" s="89">
        <f>SUM(D626,D627)</f>
        <v>0</v>
      </c>
      <c r="E631" s="95" t="str">
        <f>IF(D631-G631&lt;&gt;0,"KO","OK")</f>
        <v>OK</v>
      </c>
      <c r="F631" s="11" t="s">
        <v>185</v>
      </c>
      <c r="G631" s="89">
        <f>SUM(G626,G627)</f>
        <v>0</v>
      </c>
      <c r="H631" s="22"/>
    </row>
    <row r="632" spans="2:10" outlineLevel="1">
      <c r="C632" s="12"/>
      <c r="D632" s="12"/>
      <c r="E632" s="12"/>
      <c r="F632" s="12"/>
      <c r="G632" s="12"/>
      <c r="H632" s="22"/>
    </row>
    <row r="633" spans="2:10" outlineLevel="1">
      <c r="C633" s="12"/>
      <c r="D633" s="12"/>
      <c r="E633" s="12"/>
      <c r="F633" s="12"/>
      <c r="G633" s="12"/>
      <c r="H633" s="22"/>
    </row>
    <row r="634" spans="2:10" ht="40.200000000000003" outlineLevel="1">
      <c r="C634" s="90" t="s">
        <v>186</v>
      </c>
      <c r="D634" s="118" t="s">
        <v>30</v>
      </c>
      <c r="E634" s="12"/>
      <c r="F634" s="91" t="str">
        <f>IF($D$586="Oui","Quel est le montant du surcoût ?"," ")</f>
        <v>Quel est le montant du surcoût ?</v>
      </c>
      <c r="G634" s="94"/>
      <c r="H634" s="22"/>
    </row>
    <row r="635" spans="2:10" outlineLevel="1">
      <c r="C635" s="310" t="s">
        <v>187</v>
      </c>
      <c r="D635" s="310"/>
      <c r="E635" s="12"/>
      <c r="F635" s="91" t="str">
        <f>IF($D$586="Oui","Détaillez les modalités de calcul du droit"," ")</f>
        <v>Détaillez les modalités de calcul du droit</v>
      </c>
      <c r="G635" s="311"/>
      <c r="H635" s="22"/>
    </row>
    <row r="636" spans="2:10" outlineLevel="1">
      <c r="C636" s="23"/>
      <c r="D636" s="24"/>
      <c r="E636" s="25"/>
      <c r="F636" s="92"/>
      <c r="G636" s="312"/>
      <c r="H636" s="93"/>
    </row>
    <row r="637" spans="2:10" outlineLevel="1">
      <c r="C637" s="27" t="s">
        <v>188</v>
      </c>
      <c r="D637" s="28"/>
      <c r="E637" s="29"/>
      <c r="F637" s="29"/>
      <c r="G637" s="26"/>
      <c r="H637" s="23"/>
    </row>
    <row r="638" spans="2:10" ht="27.6">
      <c r="B638" s="204"/>
      <c r="C638" s="318" t="s">
        <v>190</v>
      </c>
      <c r="D638" s="318"/>
      <c r="E638" s="44"/>
      <c r="F638" s="44"/>
      <c r="G638" s="44"/>
      <c r="H638" s="44"/>
      <c r="I638" s="44"/>
    </row>
    <row r="639" spans="2:10" s="17" customFormat="1">
      <c r="J639" s="99"/>
    </row>
    <row r="640" spans="2:10" ht="25.5" hidden="1" outlineLevel="1">
      <c r="C640" s="130" t="s">
        <v>123</v>
      </c>
      <c r="D640" s="12"/>
      <c r="E640" s="12"/>
      <c r="F640" s="12"/>
      <c r="G640" s="12"/>
      <c r="H640" s="12"/>
    </row>
    <row r="641" spans="3:8" ht="25.5" hidden="1" outlineLevel="1">
      <c r="C641" s="12"/>
      <c r="D641" s="12"/>
      <c r="E641" s="12"/>
      <c r="F641" s="12"/>
      <c r="G641" s="12"/>
      <c r="H641" s="12"/>
    </row>
    <row r="642" spans="3:8" ht="26.25" hidden="1" outlineLevel="1">
      <c r="C642" s="313" t="s">
        <v>124</v>
      </c>
      <c r="D642" s="314"/>
      <c r="E642" s="12"/>
      <c r="F642" s="313" t="s">
        <v>125</v>
      </c>
      <c r="G642" s="314"/>
      <c r="H642" s="12"/>
    </row>
    <row r="643" spans="3:8" ht="78.75" hidden="1" outlineLevel="1">
      <c r="C643" s="1" t="s">
        <v>126</v>
      </c>
      <c r="D643" s="96">
        <v>12</v>
      </c>
      <c r="E643" s="20"/>
      <c r="F643" s="1" t="s">
        <v>127</v>
      </c>
      <c r="G643" s="80">
        <v>0</v>
      </c>
      <c r="H643" s="20"/>
    </row>
    <row r="644" spans="3:8" ht="26.25" hidden="1" outlineLevel="1">
      <c r="C644" s="1" t="s">
        <v>128</v>
      </c>
      <c r="D644" s="80">
        <f>SUM(D645:D649)-D646</f>
        <v>48</v>
      </c>
      <c r="E644" s="12"/>
      <c r="F644" s="88" t="s">
        <v>129</v>
      </c>
      <c r="G644" s="85"/>
      <c r="H644" s="12"/>
    </row>
    <row r="645" spans="3:8" ht="25.5" hidden="1" outlineLevel="1">
      <c r="C645" s="88" t="s">
        <v>130</v>
      </c>
      <c r="D645" s="85">
        <v>12</v>
      </c>
      <c r="E645" s="12"/>
      <c r="F645" s="88" t="s">
        <v>131</v>
      </c>
      <c r="G645" s="85"/>
      <c r="H645" s="12"/>
    </row>
    <row r="646" spans="3:8" ht="25.5" hidden="1" outlineLevel="1">
      <c r="C646" s="88" t="s">
        <v>132</v>
      </c>
      <c r="D646" s="85">
        <v>123</v>
      </c>
      <c r="E646" s="12"/>
      <c r="F646" s="88" t="s">
        <v>133</v>
      </c>
      <c r="G646" s="85"/>
      <c r="H646" s="12"/>
    </row>
    <row r="647" spans="3:8" ht="25.5" hidden="1" outlineLevel="1">
      <c r="C647" s="88" t="s">
        <v>134</v>
      </c>
      <c r="D647" s="85">
        <v>12</v>
      </c>
      <c r="E647" s="12"/>
      <c r="F647" s="88" t="s">
        <v>135</v>
      </c>
      <c r="G647" s="85"/>
      <c r="H647" s="12"/>
    </row>
    <row r="648" spans="3:8" ht="25.5" hidden="1" outlineLevel="1">
      <c r="C648" s="88" t="s">
        <v>136</v>
      </c>
      <c r="D648" s="85">
        <v>12</v>
      </c>
      <c r="E648" s="12"/>
      <c r="F648" s="88" t="s">
        <v>137</v>
      </c>
      <c r="G648" s="85"/>
      <c r="H648" s="12"/>
    </row>
    <row r="649" spans="3:8" ht="40.5" hidden="1" outlineLevel="1">
      <c r="C649" s="88" t="s">
        <v>138</v>
      </c>
      <c r="D649" s="85">
        <v>12</v>
      </c>
      <c r="E649" s="12"/>
      <c r="F649" s="88" t="s">
        <v>139</v>
      </c>
      <c r="G649" s="85"/>
      <c r="H649" s="12"/>
    </row>
    <row r="650" spans="3:8" ht="26.25" hidden="1" outlineLevel="1">
      <c r="C650" s="1" t="s">
        <v>140</v>
      </c>
      <c r="D650" s="80">
        <f>SUM(D651:D653)</f>
        <v>36</v>
      </c>
      <c r="E650" s="12"/>
      <c r="F650" s="88" t="s">
        <v>141</v>
      </c>
      <c r="G650" s="85"/>
      <c r="H650" s="12"/>
    </row>
    <row r="651" spans="3:8" ht="25.5" hidden="1" outlineLevel="1">
      <c r="C651" s="88" t="s">
        <v>142</v>
      </c>
      <c r="D651" s="85">
        <v>12</v>
      </c>
      <c r="E651" s="12"/>
      <c r="F651" s="88" t="s">
        <v>143</v>
      </c>
      <c r="G651" s="85"/>
      <c r="H651" s="12"/>
    </row>
    <row r="652" spans="3:8" ht="25.5" hidden="1" outlineLevel="1">
      <c r="C652" s="88" t="s">
        <v>144</v>
      </c>
      <c r="D652" s="85">
        <v>12</v>
      </c>
      <c r="E652" s="12"/>
      <c r="F652" s="88" t="s">
        <v>145</v>
      </c>
      <c r="G652" s="85"/>
      <c r="H652" s="12"/>
    </row>
    <row r="653" spans="3:8" ht="40.5" hidden="1" outlineLevel="1">
      <c r="C653" s="88" t="s">
        <v>146</v>
      </c>
      <c r="D653" s="85">
        <v>12</v>
      </c>
      <c r="E653" s="20"/>
      <c r="F653" s="1" t="s">
        <v>147</v>
      </c>
      <c r="G653" s="80">
        <f>SUM(G654:G663)</f>
        <v>0</v>
      </c>
      <c r="H653" s="20"/>
    </row>
    <row r="654" spans="3:8" ht="26.25" hidden="1" outlineLevel="1">
      <c r="C654" s="1" t="s">
        <v>148</v>
      </c>
      <c r="D654" s="80">
        <f>SUM(D655:D656)</f>
        <v>20</v>
      </c>
      <c r="E654" s="12"/>
      <c r="F654" s="88" t="s">
        <v>149</v>
      </c>
      <c r="G654" s="103"/>
      <c r="H654" s="12"/>
    </row>
    <row r="655" spans="3:8" ht="25.5" hidden="1" outlineLevel="1">
      <c r="C655" s="88" t="s">
        <v>150</v>
      </c>
      <c r="D655" s="85">
        <v>10</v>
      </c>
      <c r="E655" s="12"/>
      <c r="F655" s="88" t="s">
        <v>151</v>
      </c>
      <c r="G655" s="103"/>
      <c r="H655" s="12"/>
    </row>
    <row r="656" spans="3:8" ht="25.5" hidden="1" outlineLevel="1">
      <c r="C656" s="88" t="s">
        <v>152</v>
      </c>
      <c r="D656" s="85">
        <v>10</v>
      </c>
      <c r="E656" s="12"/>
      <c r="F656" s="88" t="s">
        <v>153</v>
      </c>
      <c r="G656" s="103"/>
      <c r="H656" s="12"/>
    </row>
    <row r="657" spans="3:8" ht="26.25" hidden="1" outlineLevel="1">
      <c r="C657" s="1" t="s">
        <v>154</v>
      </c>
      <c r="D657" s="96">
        <v>0</v>
      </c>
      <c r="E657" s="12"/>
      <c r="F657" s="88" t="s">
        <v>155</v>
      </c>
      <c r="G657" s="103"/>
      <c r="H657" s="12"/>
    </row>
    <row r="658" spans="3:8" ht="40.5" hidden="1" outlineLevel="1">
      <c r="C658" s="7"/>
      <c r="D658" s="98"/>
      <c r="E658" s="12"/>
      <c r="F658" s="88" t="s">
        <v>156</v>
      </c>
      <c r="G658" s="103"/>
      <c r="H658" s="12"/>
    </row>
    <row r="659" spans="3:8" ht="26.25" hidden="1" outlineLevel="1">
      <c r="C659" s="7"/>
      <c r="D659" s="98"/>
      <c r="E659" s="12"/>
      <c r="F659" s="108" t="s">
        <v>157</v>
      </c>
      <c r="G659" s="205">
        <f>+D540+D452+D365+D278+D189</f>
        <v>0</v>
      </c>
      <c r="H659" s="206" t="e">
        <f>+G659/G671</f>
        <v>#DIV/0!</v>
      </c>
    </row>
    <row r="660" spans="3:8" ht="40.5" hidden="1" outlineLevel="1">
      <c r="C660" s="7"/>
      <c r="D660" s="98"/>
      <c r="E660" s="12"/>
      <c r="F660" s="88" t="s">
        <v>158</v>
      </c>
      <c r="G660" s="103"/>
      <c r="H660" s="12"/>
    </row>
    <row r="661" spans="3:8" ht="40.5" hidden="1" outlineLevel="1">
      <c r="C661" s="7"/>
      <c r="D661" s="98"/>
      <c r="E661" s="12"/>
      <c r="F661" s="88" t="s">
        <v>159</v>
      </c>
      <c r="G661" s="103"/>
      <c r="H661" s="12"/>
    </row>
    <row r="662" spans="3:8" ht="26.25" hidden="1" outlineLevel="1">
      <c r="C662" s="7"/>
      <c r="D662" s="98"/>
      <c r="E662" s="12"/>
      <c r="F662" s="88" t="s">
        <v>160</v>
      </c>
      <c r="G662" s="103"/>
      <c r="H662" s="12"/>
    </row>
    <row r="663" spans="3:8" ht="26.25" hidden="1" outlineLevel="1">
      <c r="C663" s="7"/>
      <c r="D663" s="98"/>
      <c r="E663" s="12"/>
      <c r="F663" s="88" t="s">
        <v>161</v>
      </c>
      <c r="G663" s="103"/>
      <c r="H663" s="12"/>
    </row>
    <row r="664" spans="3:8" ht="52.5" hidden="1" outlineLevel="1">
      <c r="C664" s="1" t="s">
        <v>162</v>
      </c>
      <c r="D664" s="96">
        <v>12</v>
      </c>
      <c r="E664" s="12"/>
      <c r="F664" s="1" t="s">
        <v>163</v>
      </c>
      <c r="G664" s="96">
        <v>0</v>
      </c>
      <c r="H664" s="12"/>
    </row>
    <row r="665" spans="3:8" ht="26.25" hidden="1" outlineLevel="1">
      <c r="C665" s="1" t="s">
        <v>164</v>
      </c>
      <c r="D665" s="96">
        <v>12</v>
      </c>
      <c r="E665" s="12"/>
      <c r="F665" s="1" t="s">
        <v>165</v>
      </c>
      <c r="G665" s="96">
        <v>0</v>
      </c>
      <c r="H665" s="12"/>
    </row>
    <row r="666" spans="3:8" ht="26.25" hidden="1" outlineLevel="1">
      <c r="C666" s="1" t="s">
        <v>166</v>
      </c>
      <c r="D666" s="96">
        <v>12</v>
      </c>
      <c r="E666" s="20"/>
      <c r="F666" s="1" t="s">
        <v>167</v>
      </c>
      <c r="G666" s="96"/>
      <c r="H666" s="20"/>
    </row>
    <row r="667" spans="3:8" ht="52.5" hidden="1" outlineLevel="1">
      <c r="C667" s="1" t="s">
        <v>168</v>
      </c>
      <c r="D667" s="80">
        <f>+D669+D668</f>
        <v>24</v>
      </c>
      <c r="E667" s="22"/>
      <c r="F667" s="1" t="s">
        <v>169</v>
      </c>
      <c r="G667" s="96"/>
      <c r="H667" s="22"/>
    </row>
    <row r="668" spans="3:8" ht="40.5" hidden="1" outlineLevel="1">
      <c r="C668" s="88" t="s">
        <v>170</v>
      </c>
      <c r="D668" s="98">
        <v>12</v>
      </c>
      <c r="E668" s="20"/>
      <c r="F668" s="7"/>
      <c r="G668" s="98"/>
      <c r="H668" s="20"/>
    </row>
    <row r="669" spans="3:8" ht="40.5" hidden="1" outlineLevel="1">
      <c r="C669" s="88" t="s">
        <v>171</v>
      </c>
      <c r="D669" s="98">
        <v>12</v>
      </c>
      <c r="E669" s="22"/>
      <c r="F669" s="8"/>
      <c r="G669" s="98"/>
      <c r="H669" s="22"/>
    </row>
    <row r="670" spans="3:8" ht="26.25" hidden="1" outlineLevel="1">
      <c r="C670" s="1" t="s">
        <v>172</v>
      </c>
      <c r="D670" s="97">
        <v>12</v>
      </c>
      <c r="E670" s="20"/>
      <c r="F670" s="1" t="s">
        <v>173</v>
      </c>
      <c r="G670" s="97"/>
      <c r="H670" s="20"/>
    </row>
    <row r="671" spans="3:8" ht="26.25" hidden="1" outlineLevel="1">
      <c r="C671" s="2" t="s">
        <v>174</v>
      </c>
      <c r="D671" s="87">
        <f>SUM(D643,D644,D650,D654,D657,D664,D665,D666,D667,D670)</f>
        <v>188</v>
      </c>
      <c r="E671" s="95" t="str">
        <f>IF(D671-G671&lt;&gt;0,"KO","OK")</f>
        <v>KO</v>
      </c>
      <c r="F671" s="2" t="s">
        <v>175</v>
      </c>
      <c r="G671" s="87">
        <f>SUM(G643,G653,G664,G666,G665,G667,G670)</f>
        <v>0</v>
      </c>
      <c r="H671" s="22"/>
    </row>
    <row r="672" spans="3:8" ht="52.5" hidden="1" outlineLevel="1">
      <c r="C672" s="3" t="s">
        <v>176</v>
      </c>
      <c r="D672" s="86">
        <f>SUM(D673:D675)</f>
        <v>36</v>
      </c>
      <c r="E672" s="95" t="str">
        <f>IF(D672-G672&lt;&gt;0,"KO","OK")</f>
        <v>KO</v>
      </c>
      <c r="F672" s="3" t="s">
        <v>177</v>
      </c>
      <c r="G672" s="86">
        <f>SUM(G673:G675)</f>
        <v>0</v>
      </c>
      <c r="H672" s="20"/>
    </row>
    <row r="673" spans="2:9" ht="40.5" hidden="1" outlineLevel="1">
      <c r="C673" s="88" t="s">
        <v>178</v>
      </c>
      <c r="D673" s="85">
        <v>12</v>
      </c>
      <c r="E673" s="22"/>
      <c r="F673" s="88" t="s">
        <v>179</v>
      </c>
      <c r="G673" s="85"/>
      <c r="H673" s="22"/>
    </row>
    <row r="674" spans="2:9" ht="40.5" hidden="1" outlineLevel="1">
      <c r="C674" s="88" t="s">
        <v>180</v>
      </c>
      <c r="D674" s="85">
        <v>12</v>
      </c>
      <c r="E674" s="22"/>
      <c r="F674" s="88" t="s">
        <v>181</v>
      </c>
      <c r="G674" s="85"/>
      <c r="H674" s="22"/>
    </row>
    <row r="675" spans="2:9" ht="25.5" hidden="1" outlineLevel="1">
      <c r="C675" s="88" t="s">
        <v>182</v>
      </c>
      <c r="D675" s="85">
        <v>12</v>
      </c>
      <c r="E675" s="20"/>
      <c r="F675" s="88" t="s">
        <v>183</v>
      </c>
      <c r="G675" s="85"/>
      <c r="H675" s="20"/>
    </row>
    <row r="676" spans="2:9" ht="52.5" hidden="1" outlineLevel="1">
      <c r="C676" s="11" t="s">
        <v>184</v>
      </c>
      <c r="D676" s="89">
        <f>SUM(D671,D672)</f>
        <v>224</v>
      </c>
      <c r="E676" s="95" t="str">
        <f>IF(D676-G676&lt;&gt;0,"KO","OK")</f>
        <v>KO</v>
      </c>
      <c r="F676" s="11" t="s">
        <v>185</v>
      </c>
      <c r="G676" s="89">
        <f>SUM(G671,G672)</f>
        <v>0</v>
      </c>
      <c r="H676" s="22"/>
    </row>
    <row r="677" spans="2:9" ht="25.5" hidden="1" outlineLevel="1">
      <c r="C677" s="12"/>
      <c r="D677" s="12"/>
      <c r="E677" s="12"/>
      <c r="F677" s="12"/>
      <c r="G677" s="12"/>
      <c r="H677" s="22"/>
    </row>
    <row r="678" spans="2:9" ht="25.5" hidden="1" outlineLevel="1">
      <c r="C678" s="12"/>
      <c r="D678" s="12"/>
      <c r="E678" s="12"/>
      <c r="F678" s="12"/>
      <c r="G678" s="12"/>
      <c r="H678" s="22"/>
    </row>
    <row r="679" spans="2:9" ht="52.5" hidden="1" outlineLevel="1">
      <c r="C679" s="90" t="s">
        <v>186</v>
      </c>
      <c r="D679" s="118" t="s">
        <v>30</v>
      </c>
      <c r="E679" s="12"/>
      <c r="F679" s="91" t="str">
        <f>IF($D$586="Oui","Quel est le montant du surcoût ?"," ")</f>
        <v>Quel est le montant du surcoût ?</v>
      </c>
      <c r="G679" s="94"/>
      <c r="H679" s="22"/>
    </row>
    <row r="680" spans="2:9" ht="25.5" hidden="1" outlineLevel="1">
      <c r="C680" s="310" t="s">
        <v>187</v>
      </c>
      <c r="D680" s="310"/>
      <c r="E680" s="12"/>
      <c r="F680" s="91" t="str">
        <f>IF($D$586="Oui","Détaillez les modalités de calcul du droit"," ")</f>
        <v>Détaillez les modalités de calcul du droit</v>
      </c>
      <c r="G680" s="311"/>
      <c r="H680" s="22"/>
    </row>
    <row r="681" spans="2:9" ht="25.5" hidden="1" outlineLevel="1">
      <c r="C681" s="23"/>
      <c r="D681" s="24"/>
      <c r="E681" s="25"/>
      <c r="F681" s="92"/>
      <c r="G681" s="312"/>
      <c r="H681" s="93"/>
    </row>
    <row r="682" spans="2:9" ht="26.25" hidden="1" outlineLevel="1">
      <c r="C682" s="27" t="s">
        <v>188</v>
      </c>
      <c r="D682" s="28"/>
      <c r="E682" s="29"/>
      <c r="F682" s="29"/>
      <c r="G682" s="26"/>
      <c r="H682" s="23"/>
    </row>
    <row r="683" spans="2:9" ht="27.6" collapsed="1">
      <c r="B683" s="204"/>
      <c r="C683" s="318" t="s">
        <v>191</v>
      </c>
      <c r="D683" s="318"/>
      <c r="E683" s="44"/>
      <c r="F683" s="44"/>
      <c r="G683" s="44"/>
      <c r="H683" s="44"/>
      <c r="I683" s="44"/>
    </row>
    <row r="684" spans="2:9" outlineLevel="1">
      <c r="D684" s="12"/>
      <c r="E684" s="12"/>
      <c r="F684" s="12"/>
      <c r="G684" s="12"/>
      <c r="H684" s="12"/>
    </row>
    <row r="685" spans="2:9" outlineLevel="1">
      <c r="C685" s="130" t="s">
        <v>123</v>
      </c>
      <c r="D685" s="12"/>
      <c r="E685" s="12"/>
      <c r="F685" s="12"/>
      <c r="G685" s="12"/>
      <c r="H685" s="12"/>
    </row>
    <row r="686" spans="2:9" outlineLevel="1">
      <c r="C686" s="12"/>
      <c r="D686" s="12"/>
      <c r="E686" s="12"/>
      <c r="F686" s="12"/>
      <c r="G686" s="12"/>
      <c r="H686" s="12"/>
    </row>
    <row r="687" spans="2:9" outlineLevel="1">
      <c r="C687" s="313" t="s">
        <v>124</v>
      </c>
      <c r="D687" s="314"/>
      <c r="E687" s="12"/>
      <c r="F687" s="313" t="s">
        <v>125</v>
      </c>
      <c r="G687" s="314"/>
      <c r="H687" s="12"/>
    </row>
    <row r="688" spans="2:9" ht="49.2" outlineLevel="1">
      <c r="C688" s="1" t="s">
        <v>126</v>
      </c>
      <c r="D688" s="96">
        <v>0</v>
      </c>
      <c r="E688" s="20"/>
      <c r="F688" s="1" t="s">
        <v>127</v>
      </c>
      <c r="G688" s="80">
        <v>0</v>
      </c>
      <c r="H688" s="20"/>
    </row>
    <row r="689" spans="3:8" outlineLevel="1">
      <c r="C689" s="1" t="s">
        <v>128</v>
      </c>
      <c r="D689" s="80">
        <f>SUM(D690:D694)</f>
        <v>0</v>
      </c>
      <c r="E689" s="12"/>
      <c r="F689" s="88" t="s">
        <v>129</v>
      </c>
      <c r="G689" s="85"/>
      <c r="H689" s="12"/>
    </row>
    <row r="690" spans="3:8" outlineLevel="1">
      <c r="C690" s="88" t="s">
        <v>130</v>
      </c>
      <c r="D690" s="85"/>
      <c r="E690" s="12"/>
      <c r="F690" s="88" t="s">
        <v>131</v>
      </c>
      <c r="G690" s="85"/>
      <c r="H690" s="12"/>
    </row>
    <row r="691" spans="3:8" outlineLevel="1">
      <c r="C691" s="88" t="s">
        <v>132</v>
      </c>
      <c r="D691" s="85"/>
      <c r="E691" s="12"/>
      <c r="F691" s="88" t="s">
        <v>133</v>
      </c>
      <c r="G691" s="85"/>
      <c r="H691" s="12"/>
    </row>
    <row r="692" spans="3:8" outlineLevel="1">
      <c r="C692" s="88" t="s">
        <v>134</v>
      </c>
      <c r="D692" s="85"/>
      <c r="E692" s="12"/>
      <c r="F692" s="88" t="s">
        <v>135</v>
      </c>
      <c r="G692" s="85"/>
      <c r="H692" s="12"/>
    </row>
    <row r="693" spans="3:8" outlineLevel="1">
      <c r="C693" s="88" t="s">
        <v>136</v>
      </c>
      <c r="D693" s="85"/>
      <c r="E693" s="12"/>
      <c r="F693" s="88" t="s">
        <v>137</v>
      </c>
      <c r="G693" s="85"/>
      <c r="H693" s="12"/>
    </row>
    <row r="694" spans="3:8" ht="40.799999999999997" outlineLevel="1">
      <c r="C694" s="88" t="s">
        <v>138</v>
      </c>
      <c r="D694" s="85"/>
      <c r="E694" s="12"/>
      <c r="F694" s="88" t="s">
        <v>139</v>
      </c>
      <c r="G694" s="85"/>
      <c r="H694" s="12"/>
    </row>
    <row r="695" spans="3:8" outlineLevel="1">
      <c r="C695" s="1" t="s">
        <v>140</v>
      </c>
      <c r="D695" s="80">
        <f>SUM(D696:D698)</f>
        <v>0</v>
      </c>
      <c r="E695" s="12"/>
      <c r="F695" s="88" t="s">
        <v>141</v>
      </c>
      <c r="G695" s="85"/>
      <c r="H695" s="12"/>
    </row>
    <row r="696" spans="3:8" outlineLevel="1">
      <c r="C696" s="88" t="s">
        <v>142</v>
      </c>
      <c r="D696" s="85"/>
      <c r="E696" s="12"/>
      <c r="F696" s="88" t="s">
        <v>143</v>
      </c>
      <c r="G696" s="85"/>
      <c r="H696" s="12"/>
    </row>
    <row r="697" spans="3:8" outlineLevel="1">
      <c r="C697" s="88" t="s">
        <v>144</v>
      </c>
      <c r="D697" s="85"/>
      <c r="E697" s="12"/>
      <c r="F697" s="88" t="s">
        <v>145</v>
      </c>
      <c r="G697" s="85"/>
      <c r="H697" s="12"/>
    </row>
    <row r="698" spans="3:8" ht="40.799999999999997" outlineLevel="1">
      <c r="C698" s="88" t="s">
        <v>146</v>
      </c>
      <c r="D698" s="85"/>
      <c r="E698" s="20"/>
      <c r="F698" s="1" t="s">
        <v>147</v>
      </c>
      <c r="G698" s="80">
        <f>SUM(G699:G708)</f>
        <v>0</v>
      </c>
      <c r="H698" s="20"/>
    </row>
    <row r="699" spans="3:8" ht="25.2" outlineLevel="1">
      <c r="C699" s="1" t="s">
        <v>148</v>
      </c>
      <c r="D699" s="80">
        <f>SUM(D700:D701)</f>
        <v>0</v>
      </c>
      <c r="E699" s="12"/>
      <c r="F699" s="88" t="s">
        <v>149</v>
      </c>
      <c r="G699" s="103"/>
      <c r="H699" s="12"/>
    </row>
    <row r="700" spans="3:8" ht="25.2" outlineLevel="1">
      <c r="C700" s="88" t="s">
        <v>150</v>
      </c>
      <c r="D700" s="85"/>
      <c r="E700" s="12"/>
      <c r="F700" s="88" t="s">
        <v>151</v>
      </c>
      <c r="G700" s="103"/>
      <c r="H700" s="12"/>
    </row>
    <row r="701" spans="3:8" ht="25.2" outlineLevel="1">
      <c r="C701" s="88" t="s">
        <v>152</v>
      </c>
      <c r="D701" s="85"/>
      <c r="E701" s="12"/>
      <c r="F701" s="88" t="s">
        <v>153</v>
      </c>
      <c r="G701" s="103"/>
      <c r="H701" s="12"/>
    </row>
    <row r="702" spans="3:8" ht="25.2" outlineLevel="1">
      <c r="C702" s="1" t="s">
        <v>154</v>
      </c>
      <c r="D702" s="96">
        <v>0</v>
      </c>
      <c r="E702" s="12"/>
      <c r="F702" s="88" t="s">
        <v>155</v>
      </c>
      <c r="G702" s="103"/>
      <c r="H702" s="12"/>
    </row>
    <row r="703" spans="3:8" ht="40.799999999999997" outlineLevel="1">
      <c r="C703" s="7"/>
      <c r="D703" s="98"/>
      <c r="E703" s="12"/>
      <c r="F703" s="88" t="s">
        <v>156</v>
      </c>
      <c r="G703" s="103"/>
      <c r="H703" s="12"/>
    </row>
    <row r="704" spans="3:8" ht="25.2" outlineLevel="1">
      <c r="C704" s="7"/>
      <c r="D704" s="98"/>
      <c r="E704" s="12"/>
      <c r="F704" s="108" t="s">
        <v>157</v>
      </c>
      <c r="G704" s="205">
        <f>+D541+D453+D366+D279+D190</f>
        <v>0</v>
      </c>
      <c r="H704" s="206" t="e">
        <f>+G704/G716</f>
        <v>#DIV/0!</v>
      </c>
    </row>
    <row r="705" spans="3:8" ht="40.799999999999997" outlineLevel="1">
      <c r="C705" s="7"/>
      <c r="D705" s="98"/>
      <c r="E705" s="12"/>
      <c r="F705" s="88" t="s">
        <v>158</v>
      </c>
      <c r="G705" s="103"/>
      <c r="H705" s="12"/>
    </row>
    <row r="706" spans="3:8" ht="40.799999999999997" outlineLevel="1">
      <c r="C706" s="7"/>
      <c r="D706" s="98"/>
      <c r="E706" s="12"/>
      <c r="F706" s="88" t="s">
        <v>159</v>
      </c>
      <c r="G706" s="103"/>
      <c r="H706" s="12"/>
    </row>
    <row r="707" spans="3:8" ht="25.2" outlineLevel="1">
      <c r="C707" s="7"/>
      <c r="D707" s="98"/>
      <c r="E707" s="12"/>
      <c r="F707" s="88" t="s">
        <v>160</v>
      </c>
      <c r="G707" s="103"/>
      <c r="H707" s="12"/>
    </row>
    <row r="708" spans="3:8" ht="25.2" outlineLevel="1">
      <c r="C708" s="7"/>
      <c r="D708" s="98"/>
      <c r="E708" s="12"/>
      <c r="F708" s="88" t="s">
        <v>161</v>
      </c>
      <c r="G708" s="103"/>
      <c r="H708" s="12"/>
    </row>
    <row r="709" spans="3:8" outlineLevel="1">
      <c r="C709" s="1" t="s">
        <v>162</v>
      </c>
      <c r="D709" s="96">
        <v>0</v>
      </c>
      <c r="E709" s="12"/>
      <c r="F709" s="1" t="s">
        <v>163</v>
      </c>
      <c r="G709" s="96">
        <v>0</v>
      </c>
      <c r="H709" s="12"/>
    </row>
    <row r="710" spans="3:8" outlineLevel="1">
      <c r="C710" s="1" t="s">
        <v>164</v>
      </c>
      <c r="D710" s="96">
        <v>0</v>
      </c>
      <c r="E710" s="12"/>
      <c r="F710" s="1" t="s">
        <v>165</v>
      </c>
      <c r="G710" s="96">
        <v>0</v>
      </c>
      <c r="H710" s="12"/>
    </row>
    <row r="711" spans="3:8" outlineLevel="1">
      <c r="C711" s="1" t="s">
        <v>166</v>
      </c>
      <c r="D711" s="96">
        <v>0</v>
      </c>
      <c r="E711" s="20"/>
      <c r="F711" s="1" t="s">
        <v>167</v>
      </c>
      <c r="G711" s="96"/>
      <c r="H711" s="20"/>
    </row>
    <row r="712" spans="3:8" ht="49.2" outlineLevel="1">
      <c r="C712" s="1" t="s">
        <v>168</v>
      </c>
      <c r="D712" s="80">
        <f>+D713+D714</f>
        <v>0</v>
      </c>
      <c r="E712" s="22"/>
      <c r="F712" s="1" t="s">
        <v>169</v>
      </c>
      <c r="G712" s="96"/>
      <c r="H712" s="22"/>
    </row>
    <row r="713" spans="3:8" outlineLevel="1">
      <c r="C713" s="88" t="s">
        <v>170</v>
      </c>
      <c r="D713" s="98"/>
      <c r="E713" s="20"/>
      <c r="F713" s="7"/>
      <c r="G713" s="98"/>
      <c r="H713" s="20"/>
    </row>
    <row r="714" spans="3:8" outlineLevel="1">
      <c r="C714" s="88" t="s">
        <v>171</v>
      </c>
      <c r="D714" s="98"/>
      <c r="E714" s="22"/>
      <c r="F714" s="8"/>
      <c r="G714" s="98"/>
      <c r="H714" s="22"/>
    </row>
    <row r="715" spans="3:8" outlineLevel="1">
      <c r="C715" s="1" t="s">
        <v>172</v>
      </c>
      <c r="D715" s="97"/>
      <c r="E715" s="20"/>
      <c r="F715" s="1" t="s">
        <v>173</v>
      </c>
      <c r="G715" s="97"/>
      <c r="H715" s="20"/>
    </row>
    <row r="716" spans="3:8" outlineLevel="1">
      <c r="C716" s="2" t="s">
        <v>174</v>
      </c>
      <c r="D716" s="87">
        <f>SUM(D688,D689,D695,D699,D702,D709,D710,D711,D712,D715)</f>
        <v>0</v>
      </c>
      <c r="E716" s="95" t="str">
        <f>IF(D716-G716&lt;&gt;0,"KO","OK")</f>
        <v>OK</v>
      </c>
      <c r="F716" s="2" t="s">
        <v>175</v>
      </c>
      <c r="G716" s="87">
        <f>SUM(G688,G698,G709,G711,G710,G712,G715)</f>
        <v>0</v>
      </c>
      <c r="H716" s="22"/>
    </row>
    <row r="717" spans="3:8" ht="49.2" outlineLevel="1">
      <c r="C717" s="3" t="s">
        <v>176</v>
      </c>
      <c r="D717" s="86">
        <f>SUM(D718:D720)</f>
        <v>0</v>
      </c>
      <c r="E717" s="95" t="str">
        <f>IF(D717-G717&lt;&gt;0,"KO","OK")</f>
        <v>OK</v>
      </c>
      <c r="F717" s="3" t="s">
        <v>177</v>
      </c>
      <c r="G717" s="86">
        <f>SUM(G718:G720)</f>
        <v>0</v>
      </c>
      <c r="H717" s="20"/>
    </row>
    <row r="718" spans="3:8" outlineLevel="1">
      <c r="C718" s="88" t="s">
        <v>178</v>
      </c>
      <c r="D718" s="85"/>
      <c r="E718" s="22"/>
      <c r="F718" s="88" t="s">
        <v>179</v>
      </c>
      <c r="G718" s="85"/>
      <c r="H718" s="22"/>
    </row>
    <row r="719" spans="3:8" ht="40.799999999999997" outlineLevel="1">
      <c r="C719" s="88" t="s">
        <v>180</v>
      </c>
      <c r="D719" s="85"/>
      <c r="E719" s="22"/>
      <c r="F719" s="88" t="s">
        <v>181</v>
      </c>
      <c r="G719" s="85"/>
      <c r="H719" s="22"/>
    </row>
    <row r="720" spans="3:8" outlineLevel="1">
      <c r="C720" s="88" t="s">
        <v>182</v>
      </c>
      <c r="D720" s="85"/>
      <c r="E720" s="20"/>
      <c r="F720" s="88" t="s">
        <v>183</v>
      </c>
      <c r="G720" s="85"/>
      <c r="H720" s="20"/>
    </row>
    <row r="721" spans="3:8" ht="49.2" outlineLevel="1">
      <c r="C721" s="11" t="s">
        <v>184</v>
      </c>
      <c r="D721" s="89">
        <f>SUM(D716,D717)</f>
        <v>0</v>
      </c>
      <c r="E721" s="95" t="str">
        <f>IF(D721-G721&lt;&gt;0,"KO","OK")</f>
        <v>OK</v>
      </c>
      <c r="F721" s="11" t="s">
        <v>185</v>
      </c>
      <c r="G721" s="89">
        <f>SUM(G716,G717)</f>
        <v>0</v>
      </c>
      <c r="H721" s="22"/>
    </row>
    <row r="722" spans="3:8" outlineLevel="1">
      <c r="C722" s="12"/>
      <c r="D722" s="12"/>
      <c r="E722" s="12"/>
      <c r="F722" s="12"/>
      <c r="G722" s="12"/>
      <c r="H722" s="22"/>
    </row>
    <row r="723" spans="3:8" outlineLevel="1">
      <c r="C723" s="12"/>
      <c r="D723" s="12"/>
      <c r="E723" s="12"/>
      <c r="F723" s="12"/>
      <c r="G723" s="12"/>
      <c r="H723" s="22"/>
    </row>
    <row r="724" spans="3:8" ht="40.200000000000003" outlineLevel="1">
      <c r="C724" s="90" t="s">
        <v>186</v>
      </c>
      <c r="D724" s="118" t="s">
        <v>30</v>
      </c>
      <c r="E724" s="12"/>
      <c r="F724" s="91" t="str">
        <f>IF($D$586="Oui","Quel est le montant du surcoût ?"," ")</f>
        <v>Quel est le montant du surcoût ?</v>
      </c>
      <c r="G724" s="94"/>
      <c r="H724" s="22"/>
    </row>
    <row r="725" spans="3:8" outlineLevel="1">
      <c r="C725" s="310" t="s">
        <v>187</v>
      </c>
      <c r="D725" s="310"/>
      <c r="E725" s="12"/>
      <c r="F725" s="91" t="str">
        <f>IF($D$586="Oui","Détaillez les modalités de calcul du droit"," ")</f>
        <v>Détaillez les modalités de calcul du droit</v>
      </c>
      <c r="G725" s="311"/>
      <c r="H725" s="22"/>
    </row>
    <row r="726" spans="3:8" outlineLevel="1">
      <c r="C726" s="23"/>
      <c r="D726" s="24"/>
      <c r="E726" s="25"/>
      <c r="F726" s="92"/>
      <c r="G726" s="312"/>
      <c r="H726" s="93"/>
    </row>
    <row r="727" spans="3:8" outlineLevel="1">
      <c r="C727" s="27" t="s">
        <v>188</v>
      </c>
      <c r="D727" s="28"/>
      <c r="E727" s="29"/>
      <c r="F727" s="29"/>
      <c r="G727" s="26"/>
      <c r="H727" s="23"/>
    </row>
  </sheetData>
  <sheetProtection selectLockedCells="1" autoFilter="0"/>
  <mergeCells count="124">
    <mergeCell ref="C593:D593"/>
    <mergeCell ref="C638:D638"/>
    <mergeCell ref="C683:D683"/>
    <mergeCell ref="D315:F315"/>
    <mergeCell ref="D402:F402"/>
    <mergeCell ref="J50:M50"/>
    <mergeCell ref="G587:G588"/>
    <mergeCell ref="C48:D48"/>
    <mergeCell ref="E85:F85"/>
    <mergeCell ref="D60:E60"/>
    <mergeCell ref="D68:F68"/>
    <mergeCell ref="D66:F66"/>
    <mergeCell ref="D70:F70"/>
    <mergeCell ref="D72:F72"/>
    <mergeCell ref="D79:F79"/>
    <mergeCell ref="D150:G151"/>
    <mergeCell ref="C157:D157"/>
    <mergeCell ref="D117:F117"/>
    <mergeCell ref="D115:F115"/>
    <mergeCell ref="D91:G91"/>
    <mergeCell ref="C545:D545"/>
    <mergeCell ref="C587:D587"/>
    <mergeCell ref="C220:D220"/>
    <mergeCell ref="G194:I194"/>
    <mergeCell ref="D1:F1"/>
    <mergeCell ref="C2:H2"/>
    <mergeCell ref="B44:C44"/>
    <mergeCell ref="C46:D46"/>
    <mergeCell ref="D97:F97"/>
    <mergeCell ref="D93:G93"/>
    <mergeCell ref="C133:D133"/>
    <mergeCell ref="C141:D141"/>
    <mergeCell ref="C148:D148"/>
    <mergeCell ref="G107:I107"/>
    <mergeCell ref="D139:F139"/>
    <mergeCell ref="D153:G155"/>
    <mergeCell ref="D137:F137"/>
    <mergeCell ref="D55:G55"/>
    <mergeCell ref="B4:C4"/>
    <mergeCell ref="C174:D174"/>
    <mergeCell ref="C179:D179"/>
    <mergeCell ref="C549:D549"/>
    <mergeCell ref="F549:G549"/>
    <mergeCell ref="B18:C18"/>
    <mergeCell ref="B30:C30"/>
    <mergeCell ref="C132:D132"/>
    <mergeCell ref="B58:C58"/>
    <mergeCell ref="C120:D120"/>
    <mergeCell ref="G106:I106"/>
    <mergeCell ref="C268:D268"/>
    <mergeCell ref="G282:I282"/>
    <mergeCell ref="G283:I283"/>
    <mergeCell ref="D291:F291"/>
    <mergeCell ref="D293:F293"/>
    <mergeCell ref="G195:I195"/>
    <mergeCell ref="D203:F203"/>
    <mergeCell ref="D205:F205"/>
    <mergeCell ref="C208:D208"/>
    <mergeCell ref="C221:D221"/>
    <mergeCell ref="D225:F225"/>
    <mergeCell ref="D227:F228"/>
    <mergeCell ref="C230:D230"/>
    <mergeCell ref="C237:D237"/>
    <mergeCell ref="D239:G240"/>
    <mergeCell ref="D242:G244"/>
    <mergeCell ref="C246:D246"/>
    <mergeCell ref="C263:D263"/>
    <mergeCell ref="C317:D317"/>
    <mergeCell ref="C324:D324"/>
    <mergeCell ref="D326:G327"/>
    <mergeCell ref="D329:G331"/>
    <mergeCell ref="C333:D333"/>
    <mergeCell ref="C296:D296"/>
    <mergeCell ref="C308:D308"/>
    <mergeCell ref="C309:D309"/>
    <mergeCell ref="D313:F313"/>
    <mergeCell ref="D413:G414"/>
    <mergeCell ref="D416:G418"/>
    <mergeCell ref="D380:F380"/>
    <mergeCell ref="C383:D383"/>
    <mergeCell ref="C395:D395"/>
    <mergeCell ref="C396:D396"/>
    <mergeCell ref="D400:F400"/>
    <mergeCell ref="C350:D350"/>
    <mergeCell ref="C355:D355"/>
    <mergeCell ref="G369:I369"/>
    <mergeCell ref="G370:I370"/>
    <mergeCell ref="D378:F378"/>
    <mergeCell ref="D504:G506"/>
    <mergeCell ref="C508:D508"/>
    <mergeCell ref="C525:D525"/>
    <mergeCell ref="C530:D530"/>
    <mergeCell ref="B76:C76"/>
    <mergeCell ref="D104:F104"/>
    <mergeCell ref="D487:F487"/>
    <mergeCell ref="D489:F490"/>
    <mergeCell ref="C492:D492"/>
    <mergeCell ref="C499:D499"/>
    <mergeCell ref="D501:G502"/>
    <mergeCell ref="D465:F465"/>
    <mergeCell ref="D467:F467"/>
    <mergeCell ref="C470:D470"/>
    <mergeCell ref="C482:D482"/>
    <mergeCell ref="C483:D483"/>
    <mergeCell ref="C420:D420"/>
    <mergeCell ref="C437:D437"/>
    <mergeCell ref="C442:D442"/>
    <mergeCell ref="G456:I456"/>
    <mergeCell ref="G457:I457"/>
    <mergeCell ref="C404:D404"/>
    <mergeCell ref="C411:D411"/>
    <mergeCell ref="D89:G89"/>
    <mergeCell ref="C680:D680"/>
    <mergeCell ref="G680:G681"/>
    <mergeCell ref="C687:D687"/>
    <mergeCell ref="F687:G687"/>
    <mergeCell ref="C725:D725"/>
    <mergeCell ref="G725:G726"/>
    <mergeCell ref="C642:D642"/>
    <mergeCell ref="F642:G642"/>
    <mergeCell ref="C597:D597"/>
    <mergeCell ref="F597:G597"/>
    <mergeCell ref="C635:D635"/>
    <mergeCell ref="G635:G636"/>
  </mergeCells>
  <phoneticPr fontId="17" type="noConversion"/>
  <conditionalFormatting sqref="C282:D282">
    <cfRule type="cellIs" dxfId="36" priority="26" operator="equal">
      <formula>""" """</formula>
    </cfRule>
  </conditionalFormatting>
  <conditionalFormatting sqref="E578:E579">
    <cfRule type="cellIs" dxfId="35" priority="31" operator="equal">
      <formula>"OK"</formula>
    </cfRule>
    <cfRule type="cellIs" dxfId="34" priority="32" operator="equal">
      <formula>"KO"</formula>
    </cfRule>
  </conditionalFormatting>
  <conditionalFormatting sqref="E583">
    <cfRule type="cellIs" dxfId="33" priority="35" operator="equal">
      <formula>"OK"</formula>
    </cfRule>
    <cfRule type="cellIs" dxfId="32" priority="36" operator="equal">
      <formula>"KO"</formula>
    </cfRule>
  </conditionalFormatting>
  <conditionalFormatting sqref="E626:E627">
    <cfRule type="cellIs" dxfId="31" priority="21" operator="equal">
      <formula>"OK"</formula>
    </cfRule>
    <cfRule type="cellIs" dxfId="30" priority="22" operator="equal">
      <formula>"KO"</formula>
    </cfRule>
  </conditionalFormatting>
  <conditionalFormatting sqref="E631">
    <cfRule type="cellIs" dxfId="29" priority="23" operator="equal">
      <formula>"OK"</formula>
    </cfRule>
    <cfRule type="cellIs" dxfId="28" priority="24" operator="equal">
      <formula>"KO"</formula>
    </cfRule>
  </conditionalFormatting>
  <conditionalFormatting sqref="E671:E672">
    <cfRule type="cellIs" dxfId="27" priority="13" operator="equal">
      <formula>"OK"</formula>
    </cfRule>
    <cfRule type="cellIs" dxfId="26" priority="14" operator="equal">
      <formula>"KO"</formula>
    </cfRule>
  </conditionalFormatting>
  <conditionalFormatting sqref="E676">
    <cfRule type="cellIs" dxfId="25" priority="15" operator="equal">
      <formula>"OK"</formula>
    </cfRule>
    <cfRule type="cellIs" dxfId="24" priority="16" operator="equal">
      <formula>"KO"</formula>
    </cfRule>
  </conditionalFormatting>
  <conditionalFormatting sqref="E716:E717">
    <cfRule type="cellIs" dxfId="23" priority="5" operator="equal">
      <formula>"OK"</formula>
    </cfRule>
    <cfRule type="cellIs" dxfId="22" priority="6" operator="equal">
      <formula>"KO"</formula>
    </cfRule>
  </conditionalFormatting>
  <conditionalFormatting sqref="E721">
    <cfRule type="cellIs" dxfId="21" priority="7" operator="equal">
      <formula>"OK"</formula>
    </cfRule>
    <cfRule type="cellIs" dxfId="20" priority="8" operator="equal">
      <formula>"KO"</formula>
    </cfRule>
  </conditionalFormatting>
  <conditionalFormatting sqref="G282">
    <cfRule type="cellIs" dxfId="19" priority="25" operator="equal">
      <formula>""" """</formula>
    </cfRule>
  </conditionalFormatting>
  <conditionalFormatting sqref="H566">
    <cfRule type="cellIs" dxfId="18" priority="27" operator="lessThan">
      <formula>0.8</formula>
    </cfRule>
    <cfRule type="cellIs" dxfId="17" priority="28" operator="greaterThan">
      <formula>0.8</formula>
    </cfRule>
    <cfRule type="cellIs" dxfId="16" priority="29" operator="greaterThan">
      <formula>100</formula>
    </cfRule>
    <cfRule type="cellIs" dxfId="15" priority="30" operator="greaterThan">
      <formula>80</formula>
    </cfRule>
  </conditionalFormatting>
  <conditionalFormatting sqref="H614">
    <cfRule type="cellIs" dxfId="14" priority="17" operator="lessThan">
      <formula>0.8</formula>
    </cfRule>
    <cfRule type="cellIs" dxfId="13" priority="18" operator="greaterThan">
      <formula>0.8</formula>
    </cfRule>
    <cfRule type="cellIs" dxfId="12" priority="19" operator="greaterThan">
      <formula>100</formula>
    </cfRule>
    <cfRule type="cellIs" dxfId="11" priority="20" operator="greaterThan">
      <formula>80</formula>
    </cfRule>
  </conditionalFormatting>
  <conditionalFormatting sqref="H659">
    <cfRule type="cellIs" dxfId="10" priority="9" operator="lessThan">
      <formula>0.8</formula>
    </cfRule>
    <cfRule type="cellIs" dxfId="9" priority="10" operator="greaterThan">
      <formula>0.8</formula>
    </cfRule>
    <cfRule type="cellIs" dxfId="8" priority="11" operator="greaterThan">
      <formula>100</formula>
    </cfRule>
    <cfRule type="cellIs" dxfId="7" priority="12" operator="greaterThan">
      <formula>80</formula>
    </cfRule>
  </conditionalFormatting>
  <conditionalFormatting sqref="H704">
    <cfRule type="cellIs" dxfId="6" priority="1" operator="lessThan">
      <formula>0.8</formula>
    </cfRule>
    <cfRule type="cellIs" dxfId="5" priority="2" operator="greaterThan">
      <formula>0.8</formula>
    </cfRule>
    <cfRule type="cellIs" dxfId="4" priority="3" operator="greaterThan">
      <formula>100</formula>
    </cfRule>
    <cfRule type="cellIs" dxfId="3" priority="4" operator="greaterThan">
      <formula>80</formula>
    </cfRule>
  </conditionalFormatting>
  <dataValidations count="6">
    <dataValidation type="whole" allowBlank="1" showInputMessage="1" showErrorMessage="1" errorTitle="Nombre bénéficiaires" error="Il n'y a pas de demie-personne. _x000a_En cas de moyenne, arrondissez au nombre entier le plus proche. _x000a__x000a_Exemple : _x000a_13,3 --&gt;renseignez 13_x000a_16,8 --&gt; renseignez 17_x000a_250,5 ---&gt; renseignez 251" sqref="D143 D145 G146 G173 D182:D183 D185 D187:D188 D276:D277 D232 D234 G235 G262 D271:D272 D274 D279:D280 D363:D364 D319 D321 G322 G349 D358:D359 D361 D366:D367 D450:D451 D406 D408 G409 G436 D445:D446 D448 D453:D454 D191 D494 D496 G497 G524 D533:D534 D536 D538:D542" xr:uid="{8CA60508-B835-45AD-86F8-AD70105F823A}">
      <formula1>0</formula1>
      <formula2>999999</formula2>
    </dataValidation>
    <dataValidation type="list" allowBlank="1" showInputMessage="1" showErrorMessage="1" sqref="D100" xr:uid="{70419969-9D9E-4B1E-8BDA-D9AF4A490DC0}">
      <formula1>Liste_AnimationVieSociale</formula1>
    </dataValidation>
    <dataValidation type="decimal" operator="greaterThanOrEqual" allowBlank="1" showInputMessage="1" showErrorMessage="1" sqref="G159:G160 G248:G249 G335:G336 G422:G423 G510:G511" xr:uid="{DAAF4DC0-EB51-4CEA-AFFE-990F498B52C4}">
      <formula1>1</formula1>
    </dataValidation>
    <dataValidation type="list" allowBlank="1" showInputMessage="1" showErrorMessage="1" sqref="D135 D223 D311 D398 D485" xr:uid="{D30230F6-3217-49DD-82C5-22694154F755}">
      <formula1>Liste_lieux</formula1>
    </dataValidation>
    <dataValidation type="list" allowBlank="1" showInputMessage="1" showErrorMessage="1" sqref="G107 G195 G283 G370 G457" xr:uid="{9EED98FC-9EE1-42D3-AB1A-14C9EABB435E}">
      <formula1>INDIRECT($D$85)</formula1>
    </dataValidation>
    <dataValidation allowBlank="1" showInputMessage="1" showErrorMessage="1" errorTitle="Nombre bénéficiaires" error="Il n'y a pas de demie-personne. _x000a_En cas de moyenne, arrondissez au nombre entier le plus proche. _x000a__x000a_Exemple : _x000a_13,3 --&gt;renseignez 13_x000a_16,8 --&gt; renseignez 17_x000a_250,5 ---&gt; renseignez 251" sqref="D107 D195 D283 D370 D457" xr:uid="{FB9D2DC2-534E-4783-8C7F-F83948BC472A}"/>
  </dataValidations>
  <printOptions horizontalCentered="1" verticalCentered="1"/>
  <pageMargins left="0.23622047244094491" right="0.23622047244094491" top="0.74803149606299213" bottom="0.74803149606299213" header="0.31496062992125984" footer="0.31496062992125984"/>
  <pageSetup paperSize="9" scale="26" fitToHeight="0" orientation="portrait" r:id="rId1"/>
  <headerFooter>
    <oddFooter xml:space="preserve">&amp;L_x000D_&amp;1#&amp;"Tahoma"&amp;9&amp;KCF022B C2 – Usage restreint </oddFooter>
  </headerFooter>
  <extLst>
    <ext xmlns:x14="http://schemas.microsoft.com/office/spreadsheetml/2009/9/main" uri="{CCE6A557-97BC-4b89-ADB6-D9C93CAAB3DF}">
      <x14:dataValidations xmlns:xm="http://schemas.microsoft.com/office/excel/2006/main" count="21">
        <x14:dataValidation type="list" allowBlank="1" showInputMessage="1" showErrorMessage="1" errorTitle="Statut juridique" error="Merci de sélectionner une des options proposées_x000a_" xr:uid="{DBB80FCE-F52F-47EA-9F5E-3435220A611E}">
          <x14:formula1>
            <xm:f>Listes!$A$2:$A$5</xm:f>
          </x14:formula1>
          <xm:sqref>D12</xm:sqref>
        </x14:dataValidation>
        <x14:dataValidation type="list" allowBlank="1" showInputMessage="1" showErrorMessage="1" xr:uid="{49E961F1-79DD-4EB1-94F7-75FA34CBCC44}">
          <x14:formula1>
            <xm:f>Listes!$AA$2:$AA$5</xm:f>
          </x14:formula1>
          <xm:sqref>D60</xm:sqref>
        </x14:dataValidation>
        <x14:dataValidation type="list" allowBlank="1" showInputMessage="1" showErrorMessage="1" xr:uid="{A909DDF8-2B2E-4C46-B0CD-B8F155859D67}">
          <x14:formula1>
            <xm:f>Listes!$D$2:$D$11</xm:f>
          </x14:formula1>
          <xm:sqref>G50</xm:sqref>
        </x14:dataValidation>
        <x14:dataValidation type="list" allowBlank="1" showInputMessage="1" showErrorMessage="1" xr:uid="{19479AF5-C43D-4030-A341-5CDF713DCB35}">
          <x14:formula1>
            <xm:f>Listes!$F$2:$F$3</xm:f>
          </x14:formula1>
          <xm:sqref>D90</xm:sqref>
        </x14:dataValidation>
        <x14:dataValidation type="list" allowBlank="1" showInputMessage="1" showErrorMessage="1" xr:uid="{EF6EC4F1-429B-4AF9-AFF4-D03E230F8D92}">
          <x14:formula1>
            <xm:f>Listes!$H$2:$H$3</xm:f>
          </x14:formula1>
          <xm:sqref>D95 D81 E48</xm:sqref>
        </x14:dataValidation>
        <x14:dataValidation type="list" allowBlank="1" showInputMessage="1" showErrorMessage="1" xr:uid="{1A1AE04A-EFB7-4583-9D32-5F63DF9474DD}">
          <x14:formula1>
            <xm:f>Listes!$Q$2:$Q$7</xm:f>
          </x14:formula1>
          <xm:sqref>D122 D210 D298 D385 D472</xm:sqref>
        </x14:dataValidation>
        <x14:dataValidation type="list" allowBlank="1" showInputMessage="1" showErrorMessage="1" xr:uid="{00426D26-7FFB-4B7A-BE24-FF14B8C0428D}">
          <x14:formula1>
            <xm:f>Listes!$R$2:$R$6</xm:f>
          </x14:formula1>
          <xm:sqref>D124 D212 D300 D387 D474</xm:sqref>
        </x14:dataValidation>
        <x14:dataValidation type="list" allowBlank="1" showInputMessage="1" showErrorMessage="1" xr:uid="{96414B36-C206-4DBC-8CB7-D092C99C495A}">
          <x14:formula1>
            <xm:f>Listes!$U$2:$U$4</xm:f>
          </x14:formula1>
          <xm:sqref>D130 D218 D306 D393 D480</xm:sqref>
        </x14:dataValidation>
        <x14:dataValidation type="list" allowBlank="1" showInputMessage="1" showErrorMessage="1" xr:uid="{92A5A773-84D1-4537-AB06-C91429E73A49}">
          <x14:formula1>
            <xm:f>Listes!$W$2:$W$3</xm:f>
          </x14:formula1>
          <xm:sqref>D159:D160 D248:D249 D335:D336 D422:D423 D510:D511</xm:sqref>
        </x14:dataValidation>
        <x14:dataValidation type="list" allowBlank="1" showInputMessage="1" showErrorMessage="1" xr:uid="{8617894A-29EA-4276-96B3-5ED1FE363BE6}">
          <x14:formula1>
            <xm:f>Listes!$X$2:$X$3</xm:f>
          </x14:formula1>
          <xm:sqref>D176 D265 D352 D439 D527</xm:sqref>
        </x14:dataValidation>
        <x14:dataValidation type="list" allowBlank="1" showInputMessage="1" showErrorMessage="1" xr:uid="{AFCB9FA9-DE70-4500-BDAD-9DD8090F70B3}">
          <x14:formula1>
            <xm:f>Listes!$Z$2:$Z$6</xm:f>
          </x14:formula1>
          <xm:sqref>D166:D170 D255:D259 D342:D346 D429:D433 D517:D521</xm:sqref>
        </x14:dataValidation>
        <x14:dataValidation type="list" allowBlank="1" showInputMessage="1" showErrorMessage="1" xr:uid="{AE40E146-3B59-4960-89E5-5DD2B6DB284F}">
          <x14:formula1>
            <xm:f>Feuil2!$A$1:$A$102</xm:f>
          </x14:formula1>
          <xm:sqref>F46</xm:sqref>
        </x14:dataValidation>
        <x14:dataValidation type="list" allowBlank="1" showInputMessage="1" showErrorMessage="1" xr:uid="{68146FD1-5749-4FD1-883C-916AC21066D2}">
          <x14:formula1>
            <xm:f>Listes!$I$2:$I$3</xm:f>
          </x14:formula1>
          <xm:sqref>D110:D111 D586 D198:D199 D286:D287 D373:D374 D460:D461 D634 D679 D724</xm:sqref>
        </x14:dataValidation>
        <x14:dataValidation type="list" allowBlank="1" showInputMessage="1" showErrorMessage="1" xr:uid="{400CD3BC-B447-45D7-AA64-E6060602DE8B}">
          <x14:formula1>
            <xm:f>Listes!$P$2:$P$11</xm:f>
          </x14:formula1>
          <xm:sqref>D113 D201 D289 D376 D463</xm:sqref>
        </x14:dataValidation>
        <x14:dataValidation type="list" allowBlank="1" showInputMessage="1" showErrorMessage="1" xr:uid="{5C3804D6-1FFC-4990-90D7-741803F79D51}">
          <x14:formula1>
            <xm:f>Listes!$S$2:$S$3</xm:f>
          </x14:formula1>
          <xm:sqref>D127:D128 D215:D216 D303:D304 D390:D391 D477:D478</xm:sqref>
        </x14:dataValidation>
        <x14:dataValidation type="list" allowBlank="1" showInputMessage="1" showErrorMessage="1" xr:uid="{10E2A800-5F93-47E4-82C7-5826976BB7AD}">
          <x14:formula1>
            <xm:f>Listes!$T$2:$T$4</xm:f>
          </x14:formula1>
          <xm:sqref>G127 G215 G303 G390 G477</xm:sqref>
        </x14:dataValidation>
        <x14:dataValidation type="list" allowBlank="1" showInputMessage="1" showErrorMessage="1" xr:uid="{698637C0-5A99-45B6-BA7D-F89FF2C19C02}">
          <x14:formula1>
            <xm:f>Listes!$AB$2:$AB$16</xm:f>
          </x14:formula1>
          <xm:sqref>D52</xm:sqref>
        </x14:dataValidation>
        <x14:dataValidation type="list" allowBlank="1" showInputMessage="1" showErrorMessage="1" xr:uid="{B1FC3E45-A12F-44B5-9903-6C0777D1CF17}">
          <x14:formula1>
            <xm:f>Listes!$AC$1:$AE$1</xm:f>
          </x14:formula1>
          <xm:sqref>D64</xm:sqref>
        </x14:dataValidation>
        <x14:dataValidation type="list" allowBlank="1" showInputMessage="1" showErrorMessage="1" xr:uid="{1263C1B1-CB68-4AE3-9B08-BA356EC4B1E3}">
          <x14:formula1>
            <xm:f>'liste axe et volet'!$A$1:$D$1</xm:f>
          </x14:formula1>
          <xm:sqref>D85</xm:sqref>
        </x14:dataValidation>
        <x14:dataValidation type="list" allowBlank="1" showInputMessage="1" showErrorMessage="1" xr:uid="{1D7E887D-4072-4D39-B7D7-FBC58DD06782}">
          <x14:formula1>
            <xm:f>Listes!$O$2:$O$4</xm:f>
          </x14:formula1>
          <xm:sqref>F112 F200 F288 F375 F462</xm:sqref>
        </x14:dataValidation>
        <x14:dataValidation type="list" allowBlank="1" showInputMessage="1" showErrorMessage="1" xr:uid="{CA5E67E2-2699-4C89-ADBA-767E16EF4EAA}">
          <x14:formula1>
            <xm:f>Feuil6!$A$1:$A$2</xm:f>
          </x14:formula1>
          <xm:sqref>D88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158B5-0DAD-4BB7-A108-32056AC2847F}">
  <dimension ref="A1:A2"/>
  <sheetViews>
    <sheetView workbookViewId="0">
      <selection activeCell="A3" sqref="A3"/>
    </sheetView>
  </sheetViews>
  <sheetFormatPr baseColWidth="10" defaultColWidth="11.3984375" defaultRowHeight="13.8"/>
  <sheetData>
    <row r="1" spans="1:1">
      <c r="A1" t="s">
        <v>192</v>
      </c>
    </row>
    <row r="2" spans="1:1">
      <c r="A2"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76CFE-DFA9-4964-879A-8C4D86E64A36}">
  <dimension ref="A1"/>
  <sheetViews>
    <sheetView workbookViewId="0"/>
  </sheetViews>
  <sheetFormatPr baseColWidth="10" defaultColWidth="11.3984375" defaultRowHeight="13.8"/>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AF89D-ABDB-4AF1-8536-1C170668C24A}">
  <sheetPr>
    <tabColor theme="7" tint="-0.249977111117893"/>
  </sheetPr>
  <dimension ref="A1:J12"/>
  <sheetViews>
    <sheetView workbookViewId="0">
      <selection activeCell="G5" sqref="G5:J5"/>
    </sheetView>
  </sheetViews>
  <sheetFormatPr baseColWidth="10" defaultColWidth="11.3984375" defaultRowHeight="13.8"/>
  <sheetData>
    <row r="1" spans="1:10" ht="37.5">
      <c r="B1" s="132" t="s">
        <v>193</v>
      </c>
      <c r="C1" s="133"/>
      <c r="D1" s="133"/>
      <c r="E1" s="133"/>
      <c r="F1" s="133"/>
      <c r="G1" s="133"/>
      <c r="H1" s="133"/>
    </row>
    <row r="2" spans="1:10" ht="15">
      <c r="B2" s="131"/>
    </row>
    <row r="3" spans="1:10" s="133" customFormat="1" ht="27">
      <c r="B3" s="134" t="s">
        <v>194</v>
      </c>
    </row>
    <row r="4" spans="1:10" s="133" customFormat="1" ht="15">
      <c r="B4" s="135"/>
    </row>
    <row r="5" spans="1:10" s="133" customFormat="1" ht="20.399999999999999">
      <c r="B5" s="368" t="s">
        <v>195</v>
      </c>
      <c r="C5" s="368"/>
      <c r="D5" s="368"/>
      <c r="E5" s="368"/>
      <c r="F5" s="369"/>
      <c r="G5" s="366"/>
      <c r="H5" s="366"/>
      <c r="I5" s="366"/>
      <c r="J5" s="366"/>
    </row>
    <row r="6" spans="1:10" s="133" customFormat="1" ht="15">
      <c r="B6" s="135"/>
    </row>
    <row r="7" spans="1:10" s="133" customFormat="1" ht="36" customHeight="1">
      <c r="A7" s="136" t="b">
        <v>0</v>
      </c>
      <c r="B7" s="367" t="s">
        <v>196</v>
      </c>
      <c r="C7" s="367"/>
      <c r="D7" s="367"/>
      <c r="E7" s="367"/>
      <c r="F7" s="367"/>
      <c r="G7" s="367"/>
      <c r="H7" s="367"/>
      <c r="I7" s="367"/>
    </row>
    <row r="8" spans="1:10" s="133" customFormat="1" ht="39.75" customHeight="1">
      <c r="A8" s="136" t="b">
        <v>0</v>
      </c>
      <c r="B8" s="367" t="s">
        <v>197</v>
      </c>
      <c r="C8" s="367"/>
      <c r="D8" s="367"/>
      <c r="E8" s="367"/>
      <c r="F8" s="367"/>
      <c r="G8" s="367"/>
      <c r="H8" s="367"/>
      <c r="I8" s="367"/>
    </row>
    <row r="9" spans="1:10" s="133" customFormat="1" ht="36.75" customHeight="1">
      <c r="A9" s="136" t="b">
        <v>0</v>
      </c>
      <c r="B9" s="367" t="s">
        <v>198</v>
      </c>
      <c r="C9" s="367"/>
      <c r="D9" s="367"/>
      <c r="E9" s="367"/>
      <c r="F9" s="367"/>
      <c r="G9" s="367"/>
      <c r="H9" s="367"/>
      <c r="I9" s="367"/>
    </row>
    <row r="10" spans="1:10" s="133" customFormat="1" ht="51" customHeight="1">
      <c r="A10" s="136" t="b">
        <v>0</v>
      </c>
      <c r="B10" s="367" t="s">
        <v>199</v>
      </c>
      <c r="C10" s="367"/>
      <c r="D10" s="367"/>
      <c r="E10" s="367"/>
      <c r="F10" s="367"/>
      <c r="G10" s="367"/>
      <c r="H10" s="367"/>
      <c r="I10" s="367"/>
    </row>
    <row r="11" spans="1:10" s="133" customFormat="1" ht="15">
      <c r="B11" s="135"/>
    </row>
    <row r="12" spans="1:10" s="133" customFormat="1" ht="56.25" customHeight="1">
      <c r="B12" s="365" t="s">
        <v>200</v>
      </c>
      <c r="C12" s="365"/>
      <c r="D12" s="365"/>
      <c r="E12" s="365"/>
      <c r="F12" s="365"/>
      <c r="G12" s="365"/>
      <c r="H12" s="365"/>
      <c r="I12" s="365"/>
      <c r="J12" s="365"/>
    </row>
  </sheetData>
  <mergeCells count="7">
    <mergeCell ref="B12:J12"/>
    <mergeCell ref="G5:J5"/>
    <mergeCell ref="B7:I7"/>
    <mergeCell ref="B8:I8"/>
    <mergeCell ref="B9:I9"/>
    <mergeCell ref="B10:I10"/>
    <mergeCell ref="B5:F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268CD-8366-4575-A982-D8F9E67409A5}">
  <sheetPr>
    <tabColor theme="5" tint="-0.249977111117893"/>
  </sheetPr>
  <dimension ref="A1:J14"/>
  <sheetViews>
    <sheetView workbookViewId="0">
      <selection activeCell="B10" sqref="B10"/>
    </sheetView>
  </sheetViews>
  <sheetFormatPr baseColWidth="10" defaultColWidth="11.3984375" defaultRowHeight="15"/>
  <cols>
    <col min="1" max="1" width="35.59765625" style="221" customWidth="1"/>
    <col min="2" max="8" width="15.69921875" style="224" customWidth="1"/>
    <col min="9" max="9" width="6.69921875" style="224" customWidth="1"/>
    <col min="10" max="10" width="15.69921875" style="224" customWidth="1"/>
    <col min="11" max="16384" width="11.3984375" style="222"/>
  </cols>
  <sheetData>
    <row r="1" spans="1:10">
      <c r="B1" s="223" t="s">
        <v>201</v>
      </c>
      <c r="C1" s="223" t="s">
        <v>202</v>
      </c>
      <c r="D1" s="223" t="s">
        <v>203</v>
      </c>
      <c r="E1" s="223" t="s">
        <v>204</v>
      </c>
      <c r="F1" s="223" t="s">
        <v>205</v>
      </c>
    </row>
    <row r="2" spans="1:10" s="244" customFormat="1" ht="11.25">
      <c r="B2" s="246" t="str">
        <f>Formulaire!$D$85</f>
        <v>Axe_1</v>
      </c>
      <c r="C2" s="246" t="str">
        <f>+Formulaire!F194</f>
        <v xml:space="preserve"> </v>
      </c>
      <c r="D2" s="246" t="str">
        <f>+Formulaire!F282</f>
        <v xml:space="preserve"> </v>
      </c>
      <c r="E2" s="246" t="str">
        <f>+Formulaire!F369</f>
        <v xml:space="preserve"> </v>
      </c>
      <c r="F2" s="246" t="str">
        <f>+Formulaire!F456</f>
        <v xml:space="preserve"> </v>
      </c>
    </row>
    <row r="3" spans="1:10" s="244" customFormat="1" ht="89.25" customHeight="1">
      <c r="B3" s="245">
        <f>+Formulaire!G107</f>
        <v>0</v>
      </c>
      <c r="C3" s="245">
        <f>+Formulaire!G195</f>
        <v>0</v>
      </c>
      <c r="D3" s="245">
        <f>+Formulaire!G283</f>
        <v>0</v>
      </c>
      <c r="E3" s="245">
        <f>+Formulaire!G370</f>
        <v>0</v>
      </c>
      <c r="F3" s="245">
        <f>+Formulaire!G457</f>
        <v>0</v>
      </c>
    </row>
    <row r="4" spans="1:10" s="244" customFormat="1" ht="38.25" customHeight="1">
      <c r="B4" s="248">
        <f>+Formulaire!D107</f>
        <v>0</v>
      </c>
      <c r="C4" s="249">
        <f>+Formulaire!D195</f>
        <v>0</v>
      </c>
      <c r="D4" s="249">
        <f>+Formulaire!D283</f>
        <v>0</v>
      </c>
      <c r="E4" s="249">
        <f>+Formulaire!D370</f>
        <v>0</v>
      </c>
      <c r="F4" s="250">
        <f>+Formulaire!D457</f>
        <v>0</v>
      </c>
      <c r="G4" s="247" t="s">
        <v>105</v>
      </c>
    </row>
    <row r="5" spans="1:10" ht="30" customHeight="1">
      <c r="A5" s="230" t="s">
        <v>108</v>
      </c>
      <c r="B5" s="229">
        <f>Formulaire!D182</f>
        <v>0</v>
      </c>
      <c r="C5" s="226">
        <f>Formulaire!D271</f>
        <v>0</v>
      </c>
      <c r="D5" s="226">
        <f>Formulaire!D358</f>
        <v>0</v>
      </c>
      <c r="E5" s="226">
        <f>Formulaire!D445</f>
        <v>0</v>
      </c>
      <c r="F5" s="226">
        <f>Formulaire!D533</f>
        <v>0</v>
      </c>
      <c r="G5" s="227">
        <f>SUM(B5:F5)</f>
        <v>0</v>
      </c>
    </row>
    <row r="6" spans="1:10" ht="30" customHeight="1">
      <c r="A6" s="231" t="s">
        <v>110</v>
      </c>
      <c r="B6" s="229">
        <f>Formulaire!D183</f>
        <v>0</v>
      </c>
      <c r="C6" s="226">
        <f>Formulaire!D272</f>
        <v>0</v>
      </c>
      <c r="D6" s="226">
        <f>Formulaire!D359</f>
        <v>0</v>
      </c>
      <c r="E6" s="226">
        <f>Formulaire!D446</f>
        <v>0</v>
      </c>
      <c r="F6" s="226">
        <f>Formulaire!D534</f>
        <v>0</v>
      </c>
      <c r="G6" s="227">
        <f t="shared" ref="G6:G8" si="0">SUM(B6:F6)</f>
        <v>0</v>
      </c>
    </row>
    <row r="7" spans="1:10" ht="30" customHeight="1">
      <c r="A7" s="232" t="s">
        <v>112</v>
      </c>
      <c r="B7" s="229">
        <f>Formulaire!D184</f>
        <v>0</v>
      </c>
      <c r="C7" s="226">
        <f>Formulaire!D273</f>
        <v>0</v>
      </c>
      <c r="D7" s="226">
        <f>Formulaire!D360</f>
        <v>0</v>
      </c>
      <c r="E7" s="226">
        <f>Formulaire!D447</f>
        <v>0</v>
      </c>
      <c r="F7" s="226">
        <f>Formulaire!D535</f>
        <v>0</v>
      </c>
      <c r="G7" s="227">
        <f t="shared" si="0"/>
        <v>0</v>
      </c>
    </row>
    <row r="8" spans="1:10" ht="30" customHeight="1">
      <c r="A8" s="233" t="s">
        <v>114</v>
      </c>
      <c r="B8" s="229">
        <f>Formulaire!D185</f>
        <v>0</v>
      </c>
      <c r="C8" s="226">
        <f>Formulaire!D274</f>
        <v>0</v>
      </c>
      <c r="D8" s="226">
        <f>Formulaire!D361</f>
        <v>0</v>
      </c>
      <c r="E8" s="226">
        <f>Formulaire!D448</f>
        <v>0</v>
      </c>
      <c r="F8" s="226">
        <f>Formulaire!D536</f>
        <v>0</v>
      </c>
      <c r="G8" s="227">
        <f t="shared" si="0"/>
        <v>0</v>
      </c>
    </row>
    <row r="9" spans="1:10" ht="30" customHeight="1">
      <c r="A9" s="224"/>
      <c r="F9" s="224">
        <f>Formulaire!D537</f>
        <v>0</v>
      </c>
      <c r="G9" s="225" t="s">
        <v>105</v>
      </c>
      <c r="J9" s="224" t="s">
        <v>206</v>
      </c>
    </row>
    <row r="10" spans="1:10" ht="30" customHeight="1">
      <c r="A10" s="224"/>
      <c r="H10" s="235" t="s">
        <v>207</v>
      </c>
      <c r="J10" s="224" t="s">
        <v>208</v>
      </c>
    </row>
    <row r="11" spans="1:10" ht="30" customHeight="1">
      <c r="A11" s="230" t="s">
        <v>116</v>
      </c>
      <c r="B11" s="229">
        <f>Formulaire!D187</f>
        <v>0</v>
      </c>
      <c r="C11" s="226">
        <f>Formulaire!D276</f>
        <v>0</v>
      </c>
      <c r="D11" s="226">
        <f>Formulaire!D363</f>
        <v>0</v>
      </c>
      <c r="E11" s="226">
        <f>Formulaire!D450</f>
        <v>0</v>
      </c>
      <c r="F11" s="226">
        <f>Formulaire!D538</f>
        <v>0</v>
      </c>
      <c r="G11" s="227">
        <f>SUM(B11:F11)</f>
        <v>0</v>
      </c>
      <c r="H11" s="228" t="e">
        <f>+G11/G5</f>
        <v>#DIV/0!</v>
      </c>
      <c r="J11" s="226">
        <f>+Formulaire!G566</f>
        <v>0</v>
      </c>
    </row>
    <row r="12" spans="1:10" ht="30" customHeight="1">
      <c r="A12" s="231" t="s">
        <v>117</v>
      </c>
      <c r="B12" s="229">
        <f>Formulaire!D188</f>
        <v>0</v>
      </c>
      <c r="C12" s="226">
        <f>Formulaire!D277</f>
        <v>0</v>
      </c>
      <c r="D12" s="226">
        <f>Formulaire!D364</f>
        <v>0</v>
      </c>
      <c r="E12" s="226">
        <f>Formulaire!D451</f>
        <v>0</v>
      </c>
      <c r="F12" s="226">
        <f>Formulaire!D539</f>
        <v>0</v>
      </c>
      <c r="G12" s="227">
        <f t="shared" ref="G12:G14" si="1">SUM(B12:F12)</f>
        <v>0</v>
      </c>
      <c r="H12" s="228" t="e">
        <f>+G12/G6</f>
        <v>#DIV/0!</v>
      </c>
      <c r="J12" s="226">
        <f>+Formulaire!G614</f>
        <v>0</v>
      </c>
    </row>
    <row r="13" spans="1:10" ht="30" customHeight="1">
      <c r="A13" s="232" t="s">
        <v>118</v>
      </c>
      <c r="B13" s="229">
        <f>Formulaire!D189</f>
        <v>0</v>
      </c>
      <c r="C13" s="226">
        <f>Formulaire!D278</f>
        <v>0</v>
      </c>
      <c r="D13" s="226">
        <f>Formulaire!D365</f>
        <v>0</v>
      </c>
      <c r="E13" s="226">
        <f>Formulaire!D452</f>
        <v>0</v>
      </c>
      <c r="F13" s="226">
        <f>Formulaire!D540</f>
        <v>0</v>
      </c>
      <c r="G13" s="227">
        <f t="shared" si="1"/>
        <v>0</v>
      </c>
      <c r="H13" s="228" t="e">
        <f>+G13/G7</f>
        <v>#DIV/0!</v>
      </c>
      <c r="J13" s="226">
        <f>+Formulaire!G659</f>
        <v>0</v>
      </c>
    </row>
    <row r="14" spans="1:10" ht="30" customHeight="1">
      <c r="A14" s="233" t="s">
        <v>119</v>
      </c>
      <c r="B14" s="229">
        <f>Formulaire!D190</f>
        <v>0</v>
      </c>
      <c r="C14" s="226">
        <f>Formulaire!D279</f>
        <v>0</v>
      </c>
      <c r="D14" s="226">
        <f>Formulaire!D366</f>
        <v>0</v>
      </c>
      <c r="E14" s="226">
        <f>Formulaire!D453</f>
        <v>0</v>
      </c>
      <c r="F14" s="226">
        <f>Formulaire!D541</f>
        <v>0</v>
      </c>
      <c r="G14" s="227">
        <f t="shared" si="1"/>
        <v>0</v>
      </c>
      <c r="H14" s="228" t="e">
        <f>+G14/G8</f>
        <v>#DIV/0!</v>
      </c>
      <c r="J14" s="226">
        <f>+Formulaire!G704</f>
        <v>0</v>
      </c>
    </row>
  </sheetData>
  <phoneticPr fontId="17" type="noConversion"/>
  <conditionalFormatting sqref="H11:H14">
    <cfRule type="cellIs" dxfId="2" priority="1" operator="equal">
      <formula>0.8</formula>
    </cfRule>
    <cfRule type="cellIs" dxfId="1" priority="2" operator="lessThan">
      <formula>0.8</formula>
    </cfRule>
    <cfRule type="cellIs" dxfId="0" priority="3" operator="greaterThan">
      <formula>0.8</formula>
    </cfRule>
  </conditionalFormatting>
  <pageMargins left="0.7" right="0.7" top="0.75" bottom="0.75" header="0.3" footer="0.3"/>
  <ignoredErrors>
    <ignoredError sqref="C5"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F1FB1-FFE2-43AD-9D42-C3DC64FB5C1E}">
  <dimension ref="A1:C102"/>
  <sheetViews>
    <sheetView workbookViewId="0">
      <selection activeCell="C1" sqref="C1:C1048576"/>
    </sheetView>
  </sheetViews>
  <sheetFormatPr baseColWidth="10" defaultColWidth="11.3984375" defaultRowHeight="13.8"/>
  <cols>
    <col min="2" max="2" width="22.69921875" customWidth="1"/>
  </cols>
  <sheetData>
    <row r="1" spans="1:3">
      <c r="A1">
        <v>11</v>
      </c>
      <c r="B1" t="s">
        <v>209</v>
      </c>
      <c r="C1" t="str">
        <f>A1&amp;" "&amp;B1</f>
        <v>11 Ain</v>
      </c>
    </row>
    <row r="2" spans="1:3">
      <c r="A2">
        <v>28</v>
      </c>
      <c r="B2" t="s">
        <v>210</v>
      </c>
      <c r="C2" t="str">
        <f t="shared" ref="C2:C65" si="0">A2&amp;" "&amp;B2</f>
        <v>28 Aisne</v>
      </c>
    </row>
    <row r="3" spans="1:3">
      <c r="A3">
        <v>31</v>
      </c>
      <c r="B3" t="s">
        <v>211</v>
      </c>
      <c r="C3" t="str">
        <f t="shared" si="0"/>
        <v>31 Allier</v>
      </c>
    </row>
    <row r="4" spans="1:3">
      <c r="A4">
        <v>41</v>
      </c>
      <c r="B4" t="s">
        <v>212</v>
      </c>
      <c r="C4" t="str">
        <f t="shared" si="0"/>
        <v>41 Alpes-de-Haute-Provence</v>
      </c>
    </row>
    <row r="5" spans="1:3">
      <c r="A5">
        <v>51</v>
      </c>
      <c r="B5" t="s">
        <v>213</v>
      </c>
      <c r="C5" t="str">
        <f t="shared" si="0"/>
        <v>51 Hautes-Alpes</v>
      </c>
    </row>
    <row r="6" spans="1:3">
      <c r="A6">
        <v>61</v>
      </c>
      <c r="B6" t="s">
        <v>214</v>
      </c>
      <c r="C6" t="str">
        <f t="shared" si="0"/>
        <v>61 Alpes-Maritimes</v>
      </c>
    </row>
    <row r="7" spans="1:3">
      <c r="A7">
        <v>78</v>
      </c>
      <c r="B7" t="s">
        <v>215</v>
      </c>
      <c r="C7" t="str">
        <f t="shared" si="0"/>
        <v>78 Ardèche</v>
      </c>
    </row>
    <row r="8" spans="1:3">
      <c r="A8">
        <v>81</v>
      </c>
      <c r="B8" t="s">
        <v>216</v>
      </c>
      <c r="C8" t="str">
        <f t="shared" si="0"/>
        <v>81 Ardennes</v>
      </c>
    </row>
    <row r="9" spans="1:3">
      <c r="A9">
        <v>91</v>
      </c>
      <c r="B9" t="s">
        <v>217</v>
      </c>
      <c r="C9" t="str">
        <f t="shared" si="0"/>
        <v>91 Ariège</v>
      </c>
    </row>
    <row r="10" spans="1:3">
      <c r="A10">
        <v>101</v>
      </c>
      <c r="B10" t="s">
        <v>218</v>
      </c>
      <c r="C10" t="str">
        <f t="shared" si="0"/>
        <v>101 Aube</v>
      </c>
    </row>
    <row r="11" spans="1:3">
      <c r="A11">
        <v>111</v>
      </c>
      <c r="B11" t="s">
        <v>219</v>
      </c>
      <c r="C11" t="str">
        <f t="shared" si="0"/>
        <v>111 Aude</v>
      </c>
    </row>
    <row r="12" spans="1:3">
      <c r="A12">
        <v>121</v>
      </c>
      <c r="B12" t="s">
        <v>220</v>
      </c>
      <c r="C12" t="str">
        <f t="shared" si="0"/>
        <v>121 Aveyron</v>
      </c>
    </row>
    <row r="13" spans="1:3">
      <c r="A13">
        <v>131</v>
      </c>
      <c r="B13" t="s">
        <v>221</v>
      </c>
      <c r="C13" t="str">
        <f t="shared" si="0"/>
        <v>131 Bouches-du-Rhône</v>
      </c>
    </row>
    <row r="14" spans="1:3">
      <c r="A14">
        <v>141</v>
      </c>
      <c r="B14" t="s">
        <v>222</v>
      </c>
      <c r="C14" t="str">
        <f t="shared" si="0"/>
        <v>141 Calvados</v>
      </c>
    </row>
    <row r="15" spans="1:3">
      <c r="A15">
        <v>151</v>
      </c>
      <c r="B15" t="s">
        <v>223</v>
      </c>
      <c r="C15" t="str">
        <f t="shared" si="0"/>
        <v>151 Cantal</v>
      </c>
    </row>
    <row r="16" spans="1:3">
      <c r="A16">
        <v>161</v>
      </c>
      <c r="B16" t="s">
        <v>224</v>
      </c>
      <c r="C16" t="str">
        <f t="shared" si="0"/>
        <v>161 Charente</v>
      </c>
    </row>
    <row r="17" spans="1:3">
      <c r="A17">
        <v>171</v>
      </c>
      <c r="B17" t="s">
        <v>225</v>
      </c>
      <c r="C17" t="str">
        <f t="shared" si="0"/>
        <v>171 Charente-Maritime</v>
      </c>
    </row>
    <row r="18" spans="1:3">
      <c r="A18">
        <v>181</v>
      </c>
      <c r="B18" t="s">
        <v>226</v>
      </c>
      <c r="C18" t="str">
        <f t="shared" si="0"/>
        <v>181 Cher</v>
      </c>
    </row>
    <row r="19" spans="1:3">
      <c r="A19">
        <v>191</v>
      </c>
      <c r="B19" t="s">
        <v>227</v>
      </c>
      <c r="C19" t="str">
        <f t="shared" si="0"/>
        <v>191 Corrèze</v>
      </c>
    </row>
    <row r="20" spans="1:3">
      <c r="A20">
        <v>201</v>
      </c>
      <c r="B20" t="s">
        <v>228</v>
      </c>
      <c r="C20" t="str">
        <f t="shared" si="0"/>
        <v>201 Corse-du-Sud</v>
      </c>
    </row>
    <row r="21" spans="1:3">
      <c r="A21">
        <v>202</v>
      </c>
      <c r="B21" t="s">
        <v>229</v>
      </c>
      <c r="C21" t="str">
        <f t="shared" si="0"/>
        <v>202 Haute-Corse</v>
      </c>
    </row>
    <row r="22" spans="1:3">
      <c r="A22">
        <v>211</v>
      </c>
      <c r="B22" t="s">
        <v>230</v>
      </c>
      <c r="C22" t="str">
        <f t="shared" si="0"/>
        <v>211 Côte-d'Or</v>
      </c>
    </row>
    <row r="23" spans="1:3">
      <c r="A23">
        <v>221</v>
      </c>
      <c r="B23" t="s">
        <v>231</v>
      </c>
      <c r="C23" t="str">
        <f t="shared" si="0"/>
        <v>221 Côtes-d'Armor</v>
      </c>
    </row>
    <row r="24" spans="1:3">
      <c r="A24">
        <v>231</v>
      </c>
      <c r="B24" t="s">
        <v>232</v>
      </c>
      <c r="C24" t="str">
        <f t="shared" si="0"/>
        <v>231 Creuse</v>
      </c>
    </row>
    <row r="25" spans="1:3">
      <c r="A25">
        <v>241</v>
      </c>
      <c r="B25" t="s">
        <v>233</v>
      </c>
      <c r="C25" t="str">
        <f t="shared" si="0"/>
        <v>241 Dordogne</v>
      </c>
    </row>
    <row r="26" spans="1:3">
      <c r="A26">
        <v>253</v>
      </c>
      <c r="B26" t="s">
        <v>234</v>
      </c>
      <c r="C26" t="str">
        <f t="shared" si="0"/>
        <v>253 Doubs</v>
      </c>
    </row>
    <row r="27" spans="1:3">
      <c r="A27">
        <v>261</v>
      </c>
      <c r="B27" t="s">
        <v>235</v>
      </c>
      <c r="C27" t="str">
        <f t="shared" si="0"/>
        <v>261 Drôme</v>
      </c>
    </row>
    <row r="28" spans="1:3">
      <c r="A28">
        <v>271</v>
      </c>
      <c r="B28" t="s">
        <v>236</v>
      </c>
      <c r="C28" t="str">
        <f t="shared" si="0"/>
        <v>271 Eure</v>
      </c>
    </row>
    <row r="29" spans="1:3">
      <c r="A29">
        <v>281</v>
      </c>
      <c r="B29" t="s">
        <v>237</v>
      </c>
      <c r="C29" t="str">
        <f t="shared" si="0"/>
        <v>281 Eure-et-Loir</v>
      </c>
    </row>
    <row r="30" spans="1:3">
      <c r="A30">
        <v>293</v>
      </c>
      <c r="B30" t="s">
        <v>238</v>
      </c>
      <c r="C30" t="str">
        <f t="shared" si="0"/>
        <v>293 Finistère</v>
      </c>
    </row>
    <row r="31" spans="1:3">
      <c r="A31">
        <v>301</v>
      </c>
      <c r="B31" t="s">
        <v>239</v>
      </c>
      <c r="C31" t="str">
        <f t="shared" si="0"/>
        <v>301 Gard</v>
      </c>
    </row>
    <row r="32" spans="1:3">
      <c r="A32">
        <v>311</v>
      </c>
      <c r="B32" t="s">
        <v>240</v>
      </c>
      <c r="C32" t="str">
        <f t="shared" si="0"/>
        <v>311 Haute-Garonne</v>
      </c>
    </row>
    <row r="33" spans="1:3">
      <c r="A33">
        <v>321</v>
      </c>
      <c r="B33" t="s">
        <v>241</v>
      </c>
      <c r="C33" t="str">
        <f t="shared" si="0"/>
        <v>321 Gers</v>
      </c>
    </row>
    <row r="34" spans="1:3">
      <c r="A34">
        <v>331</v>
      </c>
      <c r="B34" t="s">
        <v>242</v>
      </c>
      <c r="C34" t="str">
        <f t="shared" si="0"/>
        <v>331 Gironde</v>
      </c>
    </row>
    <row r="35" spans="1:3">
      <c r="A35">
        <v>348</v>
      </c>
      <c r="B35" t="s">
        <v>243</v>
      </c>
      <c r="C35" t="str">
        <f t="shared" si="0"/>
        <v>348 Hérault</v>
      </c>
    </row>
    <row r="36" spans="1:3">
      <c r="A36">
        <v>351</v>
      </c>
      <c r="B36" t="s">
        <v>244</v>
      </c>
      <c r="C36" t="str">
        <f t="shared" si="0"/>
        <v>351 Ille-et-Vilaine</v>
      </c>
    </row>
    <row r="37" spans="1:3">
      <c r="A37">
        <v>361</v>
      </c>
      <c r="B37" t="s">
        <v>245</v>
      </c>
      <c r="C37" t="str">
        <f t="shared" si="0"/>
        <v>361 Indre</v>
      </c>
    </row>
    <row r="38" spans="1:3">
      <c r="A38">
        <v>371</v>
      </c>
      <c r="B38" t="s">
        <v>246</v>
      </c>
      <c r="C38" t="str">
        <f t="shared" si="0"/>
        <v>371 Indre-et-Loire</v>
      </c>
    </row>
    <row r="39" spans="1:3">
      <c r="A39">
        <v>388</v>
      </c>
      <c r="B39" t="s">
        <v>247</v>
      </c>
      <c r="C39" t="str">
        <f t="shared" si="0"/>
        <v>388 Isère</v>
      </c>
    </row>
    <row r="40" spans="1:3">
      <c r="A40">
        <v>391</v>
      </c>
      <c r="B40" t="s">
        <v>248</v>
      </c>
      <c r="C40" t="str">
        <f t="shared" si="0"/>
        <v>391 Jura</v>
      </c>
    </row>
    <row r="41" spans="1:3">
      <c r="A41">
        <v>401</v>
      </c>
      <c r="B41" t="s">
        <v>249</v>
      </c>
      <c r="C41" t="str">
        <f t="shared" si="0"/>
        <v>401 Landes</v>
      </c>
    </row>
    <row r="42" spans="1:3">
      <c r="A42">
        <v>411</v>
      </c>
      <c r="B42" t="s">
        <v>250</v>
      </c>
      <c r="C42" t="str">
        <f t="shared" si="0"/>
        <v>411 Loir-et-Cher</v>
      </c>
    </row>
    <row r="43" spans="1:3">
      <c r="A43">
        <v>428</v>
      </c>
      <c r="B43" t="s">
        <v>251</v>
      </c>
      <c r="C43" t="str">
        <f t="shared" si="0"/>
        <v>428 Loire</v>
      </c>
    </row>
    <row r="44" spans="1:3">
      <c r="A44">
        <v>431</v>
      </c>
      <c r="B44" t="s">
        <v>252</v>
      </c>
      <c r="C44" t="str">
        <f t="shared" si="0"/>
        <v>431 Haute-Loire</v>
      </c>
    </row>
    <row r="45" spans="1:3">
      <c r="A45">
        <v>441</v>
      </c>
      <c r="B45" t="s">
        <v>253</v>
      </c>
      <c r="C45" t="str">
        <f t="shared" si="0"/>
        <v>441 Loire-Atlantique</v>
      </c>
    </row>
    <row r="46" spans="1:3">
      <c r="A46">
        <v>451</v>
      </c>
      <c r="B46" t="s">
        <v>254</v>
      </c>
      <c r="C46" t="str">
        <f t="shared" si="0"/>
        <v>451 Loiret</v>
      </c>
    </row>
    <row r="47" spans="1:3">
      <c r="A47">
        <v>461</v>
      </c>
      <c r="B47" t="s">
        <v>255</v>
      </c>
      <c r="C47" t="str">
        <f t="shared" si="0"/>
        <v>461 Lot</v>
      </c>
    </row>
    <row r="48" spans="1:3">
      <c r="A48">
        <v>471</v>
      </c>
      <c r="B48" t="s">
        <v>256</v>
      </c>
      <c r="C48" t="str">
        <f t="shared" si="0"/>
        <v>471 Lot-et-Garonne</v>
      </c>
    </row>
    <row r="49" spans="1:3">
      <c r="A49">
        <v>481</v>
      </c>
      <c r="B49" t="s">
        <v>257</v>
      </c>
      <c r="C49" t="str">
        <f t="shared" si="0"/>
        <v>481 Lozère</v>
      </c>
    </row>
    <row r="50" spans="1:3">
      <c r="A50">
        <v>493</v>
      </c>
      <c r="B50" t="s">
        <v>258</v>
      </c>
      <c r="C50" t="str">
        <f t="shared" si="0"/>
        <v>493 Maine-et-Loire</v>
      </c>
    </row>
    <row r="51" spans="1:3">
      <c r="A51">
        <v>501</v>
      </c>
      <c r="B51" t="s">
        <v>259</v>
      </c>
      <c r="C51" t="str">
        <f t="shared" si="0"/>
        <v>501 Manche</v>
      </c>
    </row>
    <row r="52" spans="1:3">
      <c r="A52">
        <v>511</v>
      </c>
      <c r="B52" t="s">
        <v>260</v>
      </c>
      <c r="C52" t="str">
        <f t="shared" si="0"/>
        <v>511 Marne</v>
      </c>
    </row>
    <row r="53" spans="1:3">
      <c r="A53">
        <v>521</v>
      </c>
      <c r="B53" t="s">
        <v>261</v>
      </c>
      <c r="C53" t="str">
        <f t="shared" si="0"/>
        <v>521 Haute-Marne</v>
      </c>
    </row>
    <row r="54" spans="1:3">
      <c r="A54">
        <v>531</v>
      </c>
      <c r="B54" t="s">
        <v>262</v>
      </c>
      <c r="C54" t="str">
        <f t="shared" si="0"/>
        <v>531 Mayenne</v>
      </c>
    </row>
    <row r="55" spans="1:3">
      <c r="A55">
        <v>541</v>
      </c>
      <c r="B55" t="s">
        <v>263</v>
      </c>
      <c r="C55" t="str">
        <f t="shared" si="0"/>
        <v>541 Meurthe-et-Moselle</v>
      </c>
    </row>
    <row r="56" spans="1:3">
      <c r="A56">
        <v>551</v>
      </c>
      <c r="B56" t="s">
        <v>264</v>
      </c>
      <c r="C56" t="str">
        <f t="shared" si="0"/>
        <v>551 Meuse</v>
      </c>
    </row>
    <row r="57" spans="1:3">
      <c r="A57">
        <v>561</v>
      </c>
      <c r="B57" t="s">
        <v>265</v>
      </c>
      <c r="C57" t="str">
        <f t="shared" si="0"/>
        <v>561 Morbihan</v>
      </c>
    </row>
    <row r="58" spans="1:3">
      <c r="A58">
        <v>571</v>
      </c>
      <c r="B58" t="s">
        <v>266</v>
      </c>
      <c r="C58" t="str">
        <f t="shared" si="0"/>
        <v>571 Moselle</v>
      </c>
    </row>
    <row r="59" spans="1:3">
      <c r="A59">
        <v>581</v>
      </c>
      <c r="B59" t="s">
        <v>267</v>
      </c>
      <c r="C59" t="str">
        <f t="shared" si="0"/>
        <v>581 Nièvre</v>
      </c>
    </row>
    <row r="60" spans="1:3">
      <c r="A60">
        <v>598</v>
      </c>
      <c r="B60" t="s">
        <v>268</v>
      </c>
      <c r="C60" t="str">
        <f t="shared" si="0"/>
        <v>598 Nord</v>
      </c>
    </row>
    <row r="61" spans="1:3">
      <c r="A61">
        <v>608</v>
      </c>
      <c r="B61" t="s">
        <v>269</v>
      </c>
      <c r="C61" t="str">
        <f t="shared" si="0"/>
        <v>608 Oise</v>
      </c>
    </row>
    <row r="62" spans="1:3">
      <c r="A62">
        <v>611</v>
      </c>
      <c r="B62" t="s">
        <v>270</v>
      </c>
      <c r="C62" t="str">
        <f t="shared" si="0"/>
        <v>611 Orne</v>
      </c>
    </row>
    <row r="63" spans="1:3">
      <c r="A63">
        <v>623</v>
      </c>
      <c r="B63" t="s">
        <v>271</v>
      </c>
      <c r="C63" t="str">
        <f t="shared" si="0"/>
        <v>623 Pas-de-Calais</v>
      </c>
    </row>
    <row r="64" spans="1:3">
      <c r="A64">
        <v>631</v>
      </c>
      <c r="B64" t="s">
        <v>272</v>
      </c>
      <c r="C64" t="str">
        <f t="shared" si="0"/>
        <v>631 Puy-de-Dôme</v>
      </c>
    </row>
    <row r="65" spans="1:3">
      <c r="A65">
        <v>643</v>
      </c>
      <c r="B65" t="s">
        <v>273</v>
      </c>
      <c r="C65" t="str">
        <f t="shared" si="0"/>
        <v>643 Pyrénées-Atlantiques</v>
      </c>
    </row>
    <row r="66" spans="1:3">
      <c r="A66">
        <v>651</v>
      </c>
      <c r="B66" t="s">
        <v>274</v>
      </c>
      <c r="C66" t="str">
        <f t="shared" ref="C66:C102" si="1">A66&amp;" "&amp;B66</f>
        <v>651 Hautes-Pyrénées</v>
      </c>
    </row>
    <row r="67" spans="1:3">
      <c r="A67">
        <v>661</v>
      </c>
      <c r="B67" t="s">
        <v>275</v>
      </c>
      <c r="C67" t="str">
        <f t="shared" si="1"/>
        <v>661 Pyrénées-Orientales</v>
      </c>
    </row>
    <row r="68" spans="1:3">
      <c r="A68">
        <v>671</v>
      </c>
      <c r="B68" t="s">
        <v>276</v>
      </c>
      <c r="C68" t="str">
        <f t="shared" si="1"/>
        <v>671 Bas-Rhin</v>
      </c>
    </row>
    <row r="69" spans="1:3">
      <c r="A69">
        <v>681</v>
      </c>
      <c r="B69" t="s">
        <v>277</v>
      </c>
      <c r="C69" t="str">
        <f t="shared" si="1"/>
        <v>681 Haut-Rhin</v>
      </c>
    </row>
    <row r="70" spans="1:3">
      <c r="A70">
        <v>698</v>
      </c>
      <c r="B70" t="s">
        <v>278</v>
      </c>
      <c r="C70" t="str">
        <f t="shared" si="1"/>
        <v>698 Rhône</v>
      </c>
    </row>
    <row r="71" spans="1:3">
      <c r="A71">
        <v>701</v>
      </c>
      <c r="B71" t="s">
        <v>279</v>
      </c>
      <c r="C71" t="str">
        <f t="shared" si="1"/>
        <v>701 Haute-Saône</v>
      </c>
    </row>
    <row r="72" spans="1:3">
      <c r="A72">
        <v>711</v>
      </c>
      <c r="B72" t="s">
        <v>280</v>
      </c>
      <c r="C72" t="str">
        <f t="shared" si="1"/>
        <v>711 Saône-et-Loire</v>
      </c>
    </row>
    <row r="73" spans="1:3">
      <c r="A73">
        <v>721</v>
      </c>
      <c r="B73" t="s">
        <v>281</v>
      </c>
      <c r="C73" t="str">
        <f t="shared" si="1"/>
        <v>721 Sarthe</v>
      </c>
    </row>
    <row r="74" spans="1:3">
      <c r="A74">
        <v>731</v>
      </c>
      <c r="B74" t="s">
        <v>282</v>
      </c>
      <c r="C74" t="str">
        <f t="shared" si="1"/>
        <v>731 Savoie</v>
      </c>
    </row>
    <row r="75" spans="1:3">
      <c r="A75">
        <v>741</v>
      </c>
      <c r="B75" t="s">
        <v>283</v>
      </c>
      <c r="C75" t="str">
        <f t="shared" si="1"/>
        <v>741 Haute-Savoie</v>
      </c>
    </row>
    <row r="76" spans="1:3">
      <c r="A76">
        <v>751</v>
      </c>
      <c r="B76" t="s">
        <v>284</v>
      </c>
      <c r="C76" t="str">
        <f t="shared" si="1"/>
        <v>751 Paris</v>
      </c>
    </row>
    <row r="77" spans="1:3">
      <c r="A77">
        <v>768</v>
      </c>
      <c r="B77" t="s">
        <v>285</v>
      </c>
      <c r="C77" t="str">
        <f t="shared" si="1"/>
        <v>768 Seine-Maritime</v>
      </c>
    </row>
    <row r="78" spans="1:3">
      <c r="A78">
        <v>771</v>
      </c>
      <c r="B78" t="s">
        <v>286</v>
      </c>
      <c r="C78" t="str">
        <f t="shared" si="1"/>
        <v>771 Seine-et-Marne</v>
      </c>
    </row>
    <row r="79" spans="1:3">
      <c r="A79">
        <v>781</v>
      </c>
      <c r="B79" t="s">
        <v>287</v>
      </c>
      <c r="C79" t="str">
        <f t="shared" si="1"/>
        <v>781 Yvelines</v>
      </c>
    </row>
    <row r="80" spans="1:3">
      <c r="A80">
        <v>791</v>
      </c>
      <c r="B80" t="s">
        <v>288</v>
      </c>
      <c r="C80" t="str">
        <f t="shared" si="1"/>
        <v>791 Deux-Sèvres</v>
      </c>
    </row>
    <row r="81" spans="1:3">
      <c r="A81">
        <v>801</v>
      </c>
      <c r="B81" t="s">
        <v>289</v>
      </c>
      <c r="C81" t="str">
        <f t="shared" si="1"/>
        <v>801 Somme</v>
      </c>
    </row>
    <row r="82" spans="1:3">
      <c r="A82">
        <v>811</v>
      </c>
      <c r="B82" t="s">
        <v>290</v>
      </c>
      <c r="C82" t="str">
        <f t="shared" si="1"/>
        <v>811 Tarn</v>
      </c>
    </row>
    <row r="83" spans="1:3">
      <c r="A83">
        <v>821</v>
      </c>
      <c r="B83" t="s">
        <v>291</v>
      </c>
      <c r="C83" t="str">
        <f t="shared" si="1"/>
        <v>821 Tarn-et-Garonne</v>
      </c>
    </row>
    <row r="84" spans="1:3">
      <c r="A84">
        <v>831</v>
      </c>
      <c r="B84" t="s">
        <v>292</v>
      </c>
      <c r="C84" t="str">
        <f t="shared" si="1"/>
        <v>831 Var</v>
      </c>
    </row>
    <row r="85" spans="1:3">
      <c r="A85">
        <v>841</v>
      </c>
      <c r="B85" t="s">
        <v>293</v>
      </c>
      <c r="C85" t="str">
        <f t="shared" si="1"/>
        <v>841 Vaucluse</v>
      </c>
    </row>
    <row r="86" spans="1:3">
      <c r="A86">
        <v>851</v>
      </c>
      <c r="B86" t="s">
        <v>294</v>
      </c>
      <c r="C86" t="str">
        <f t="shared" si="1"/>
        <v>851 Vendée</v>
      </c>
    </row>
    <row r="87" spans="1:3">
      <c r="A87">
        <v>861</v>
      </c>
      <c r="B87" t="s">
        <v>295</v>
      </c>
      <c r="C87" t="str">
        <f t="shared" si="1"/>
        <v>861 Vienne</v>
      </c>
    </row>
    <row r="88" spans="1:3">
      <c r="A88">
        <v>871</v>
      </c>
      <c r="B88" t="s">
        <v>296</v>
      </c>
      <c r="C88" t="str">
        <f t="shared" si="1"/>
        <v>871 Haute-Vienne</v>
      </c>
    </row>
    <row r="89" spans="1:3">
      <c r="A89">
        <v>881</v>
      </c>
      <c r="B89" t="s">
        <v>297</v>
      </c>
      <c r="C89" t="str">
        <f t="shared" si="1"/>
        <v>881 Vosges</v>
      </c>
    </row>
    <row r="90" spans="1:3">
      <c r="A90">
        <v>891</v>
      </c>
      <c r="B90" t="s">
        <v>298</v>
      </c>
      <c r="C90" t="str">
        <f t="shared" si="1"/>
        <v>891 Yonne</v>
      </c>
    </row>
    <row r="91" spans="1:3">
      <c r="A91">
        <v>901</v>
      </c>
      <c r="B91" t="s">
        <v>299</v>
      </c>
      <c r="C91" t="str">
        <f t="shared" si="1"/>
        <v>901 Territoire de Belfort</v>
      </c>
    </row>
    <row r="92" spans="1:3">
      <c r="A92">
        <v>911</v>
      </c>
      <c r="B92" t="s">
        <v>300</v>
      </c>
      <c r="C92" t="str">
        <f t="shared" si="1"/>
        <v>911 Essonne</v>
      </c>
    </row>
    <row r="93" spans="1:3">
      <c r="A93">
        <v>921</v>
      </c>
      <c r="B93" t="s">
        <v>301</v>
      </c>
      <c r="C93" t="str">
        <f t="shared" si="1"/>
        <v>921 Hauts-de-Seine</v>
      </c>
    </row>
    <row r="94" spans="1:3">
      <c r="A94">
        <v>931</v>
      </c>
      <c r="B94" t="s">
        <v>302</v>
      </c>
      <c r="C94" t="str">
        <f t="shared" si="1"/>
        <v>931 Seine-Saint-Denis</v>
      </c>
    </row>
    <row r="95" spans="1:3">
      <c r="A95">
        <v>941</v>
      </c>
      <c r="B95" t="s">
        <v>303</v>
      </c>
      <c r="C95" t="str">
        <f t="shared" si="1"/>
        <v>941 Val-de-Marne</v>
      </c>
    </row>
    <row r="96" spans="1:3">
      <c r="A96">
        <v>951</v>
      </c>
      <c r="B96" t="s">
        <v>304</v>
      </c>
      <c r="C96" t="str">
        <f t="shared" si="1"/>
        <v>951 Val-d'Oise</v>
      </c>
    </row>
    <row r="97" spans="1:3">
      <c r="A97">
        <v>971</v>
      </c>
      <c r="B97" t="s">
        <v>305</v>
      </c>
      <c r="C97" t="str">
        <f t="shared" si="1"/>
        <v>971 La Guadeloupe</v>
      </c>
    </row>
    <row r="98" spans="1:3">
      <c r="A98">
        <v>973</v>
      </c>
      <c r="B98" t="s">
        <v>306</v>
      </c>
      <c r="C98" t="str">
        <f t="shared" si="1"/>
        <v>973 La Guyane</v>
      </c>
    </row>
    <row r="99" spans="1:3">
      <c r="A99">
        <v>972</v>
      </c>
      <c r="B99" t="s">
        <v>307</v>
      </c>
      <c r="C99" t="str">
        <f t="shared" si="1"/>
        <v>972 La Martinique</v>
      </c>
    </row>
    <row r="100" spans="1:3">
      <c r="A100">
        <v>974</v>
      </c>
      <c r="B100" t="s">
        <v>308</v>
      </c>
      <c r="C100" t="str">
        <f t="shared" si="1"/>
        <v>974 La Réunion</v>
      </c>
    </row>
    <row r="101" spans="1:3">
      <c r="A101">
        <v>976</v>
      </c>
      <c r="B101" t="s">
        <v>309</v>
      </c>
      <c r="C101" t="str">
        <f t="shared" si="1"/>
        <v>976 Mayotte</v>
      </c>
    </row>
    <row r="102" spans="1:3">
      <c r="A102">
        <v>951</v>
      </c>
      <c r="B102" t="s">
        <v>310</v>
      </c>
      <c r="C102" t="str">
        <f t="shared" si="1"/>
        <v>951 Val d'Oise</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CED51-5B3F-4530-93B4-D48303ADA598}">
  <dimension ref="A1:AXH3"/>
  <sheetViews>
    <sheetView topLeftCell="AWX1" workbookViewId="0">
      <selection activeCell="AXE1" sqref="AXE1:AXH3"/>
    </sheetView>
  </sheetViews>
  <sheetFormatPr baseColWidth="10" defaultColWidth="11.3984375" defaultRowHeight="13.8"/>
  <sheetData>
    <row r="1" spans="1:4 1305:1308" ht="124.2">
      <c r="A1" s="69" t="s">
        <v>311</v>
      </c>
      <c r="B1" s="72" t="s">
        <v>312</v>
      </c>
      <c r="C1" s="69" t="s">
        <v>313</v>
      </c>
      <c r="D1" s="69" t="s">
        <v>314</v>
      </c>
      <c r="AXE1" s="69" t="s">
        <v>311</v>
      </c>
      <c r="AXF1" s="72" t="s">
        <v>312</v>
      </c>
      <c r="AXG1" s="69" t="s">
        <v>313</v>
      </c>
      <c r="AXH1" s="69" t="s">
        <v>314</v>
      </c>
    </row>
    <row r="2" spans="1:4 1305:1308" ht="179.4">
      <c r="A2" s="69" t="s">
        <v>71</v>
      </c>
      <c r="B2" s="69" t="s">
        <v>315</v>
      </c>
      <c r="C2" s="69" t="s">
        <v>316</v>
      </c>
      <c r="D2" s="69" t="s">
        <v>317</v>
      </c>
      <c r="AXE2" s="69" t="s">
        <v>71</v>
      </c>
      <c r="AXF2" s="69" t="s">
        <v>315</v>
      </c>
      <c r="AXG2" s="69" t="s">
        <v>316</v>
      </c>
      <c r="AXH2" s="69" t="s">
        <v>317</v>
      </c>
    </row>
    <row r="3" spans="1:4 1305:1308" ht="110.4">
      <c r="A3" s="69" t="s">
        <v>318</v>
      </c>
      <c r="B3" s="69"/>
      <c r="C3" s="69" t="s">
        <v>319</v>
      </c>
      <c r="D3" s="69" t="s">
        <v>320</v>
      </c>
      <c r="AXE3" s="69" t="s">
        <v>318</v>
      </c>
      <c r="AXF3" s="69"/>
      <c r="AXG3" s="69" t="s">
        <v>319</v>
      </c>
      <c r="AXH3" s="69" t="s">
        <v>320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DF37E-6144-4B2B-AE7A-8BEA283EDB7F}">
  <dimension ref="A1:A14"/>
  <sheetViews>
    <sheetView workbookViewId="0">
      <selection activeCell="E9" sqref="E9:E10"/>
    </sheetView>
  </sheetViews>
  <sheetFormatPr baseColWidth="10" defaultColWidth="11.3984375" defaultRowHeight="13.8"/>
  <sheetData>
    <row r="1" spans="1:1">
      <c r="A1" s="119" t="b">
        <v>1</v>
      </c>
    </row>
    <row r="2" spans="1:1">
      <c r="A2" s="119" t="b">
        <v>0</v>
      </c>
    </row>
    <row r="3" spans="1:1">
      <c r="A3" s="119" t="b">
        <v>0</v>
      </c>
    </row>
    <row r="4" spans="1:1">
      <c r="A4" s="119" t="b">
        <v>0</v>
      </c>
    </row>
    <row r="5" spans="1:1">
      <c r="A5" s="119" t="b">
        <v>0</v>
      </c>
    </row>
    <row r="6" spans="1:1">
      <c r="A6" s="119" t="b">
        <v>0</v>
      </c>
    </row>
    <row r="7" spans="1:1">
      <c r="A7" s="119" t="b">
        <v>0</v>
      </c>
    </row>
    <row r="8" spans="1:1">
      <c r="A8" s="119" t="b">
        <v>0</v>
      </c>
    </row>
    <row r="9" spans="1:1">
      <c r="A9" s="119" t="b">
        <v>0</v>
      </c>
    </row>
    <row r="10" spans="1:1">
      <c r="A10" s="119" t="b">
        <v>0</v>
      </c>
    </row>
    <row r="11" spans="1:1">
      <c r="A11" s="119" t="b">
        <v>0</v>
      </c>
    </row>
    <row r="12" spans="1:1">
      <c r="A12" s="119" t="b">
        <v>0</v>
      </c>
    </row>
    <row r="13" spans="1:1">
      <c r="A13" s="119" t="b">
        <v>0</v>
      </c>
    </row>
    <row r="14" spans="1:1">
      <c r="A14" s="119" t="b">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623A6-30DD-42C6-BBE1-11F55693379B}">
  <dimension ref="A1:A102"/>
  <sheetViews>
    <sheetView topLeftCell="A74" workbookViewId="0">
      <selection activeCell="D12" sqref="D12"/>
    </sheetView>
  </sheetViews>
  <sheetFormatPr baseColWidth="10" defaultColWidth="11.3984375" defaultRowHeight="13.8"/>
  <cols>
    <col min="1" max="1" width="11.59765625" style="33"/>
  </cols>
  <sheetData>
    <row r="1" spans="1:1">
      <c r="A1" s="33" t="s">
        <v>321</v>
      </c>
    </row>
    <row r="2" spans="1:1">
      <c r="A2" s="33" t="s">
        <v>322</v>
      </c>
    </row>
    <row r="3" spans="1:1">
      <c r="A3" s="33" t="s">
        <v>323</v>
      </c>
    </row>
    <row r="4" spans="1:1">
      <c r="A4" s="33" t="s">
        <v>324</v>
      </c>
    </row>
    <row r="5" spans="1:1">
      <c r="A5" s="33" t="s">
        <v>325</v>
      </c>
    </row>
    <row r="6" spans="1:1">
      <c r="A6" s="33" t="s">
        <v>326</v>
      </c>
    </row>
    <row r="7" spans="1:1">
      <c r="A7" s="33" t="s">
        <v>327</v>
      </c>
    </row>
    <row r="8" spans="1:1">
      <c r="A8" s="33" t="s">
        <v>328</v>
      </c>
    </row>
    <row r="9" spans="1:1">
      <c r="A9" s="33" t="s">
        <v>329</v>
      </c>
    </row>
    <row r="10" spans="1:1">
      <c r="A10" s="33" t="s">
        <v>330</v>
      </c>
    </row>
    <row r="11" spans="1:1">
      <c r="A11" s="33" t="s">
        <v>331</v>
      </c>
    </row>
    <row r="12" spans="1:1">
      <c r="A12" s="33" t="s">
        <v>332</v>
      </c>
    </row>
    <row r="13" spans="1:1">
      <c r="A13" s="33" t="s">
        <v>333</v>
      </c>
    </row>
    <row r="14" spans="1:1">
      <c r="A14" s="33" t="s">
        <v>334</v>
      </c>
    </row>
    <row r="15" spans="1:1">
      <c r="A15" s="33" t="s">
        <v>335</v>
      </c>
    </row>
    <row r="16" spans="1:1">
      <c r="A16" s="33" t="s">
        <v>336</v>
      </c>
    </row>
    <row r="17" spans="1:1">
      <c r="A17" s="33" t="s">
        <v>337</v>
      </c>
    </row>
    <row r="18" spans="1:1">
      <c r="A18" s="33" t="s">
        <v>338</v>
      </c>
    </row>
    <row r="19" spans="1:1">
      <c r="A19" s="33" t="s">
        <v>339</v>
      </c>
    </row>
    <row r="20" spans="1:1">
      <c r="A20" s="33" t="s">
        <v>340</v>
      </c>
    </row>
    <row r="21" spans="1:1">
      <c r="A21" s="33" t="s">
        <v>341</v>
      </c>
    </row>
    <row r="22" spans="1:1">
      <c r="A22" s="33" t="s">
        <v>342</v>
      </c>
    </row>
    <row r="23" spans="1:1">
      <c r="A23" s="33" t="s">
        <v>343</v>
      </c>
    </row>
    <row r="24" spans="1:1">
      <c r="A24" s="33" t="s">
        <v>344</v>
      </c>
    </row>
    <row r="25" spans="1:1">
      <c r="A25" s="33" t="s">
        <v>345</v>
      </c>
    </row>
    <row r="26" spans="1:1">
      <c r="A26" s="33" t="s">
        <v>346</v>
      </c>
    </row>
    <row r="27" spans="1:1">
      <c r="A27" s="33" t="s">
        <v>347</v>
      </c>
    </row>
    <row r="28" spans="1:1">
      <c r="A28" s="33" t="s">
        <v>348</v>
      </c>
    </row>
    <row r="29" spans="1:1">
      <c r="A29" s="33" t="s">
        <v>27</v>
      </c>
    </row>
    <row r="30" spans="1:1">
      <c r="A30" s="33" t="s">
        <v>349</v>
      </c>
    </row>
    <row r="31" spans="1:1">
      <c r="A31" s="33" t="s">
        <v>350</v>
      </c>
    </row>
    <row r="32" spans="1:1">
      <c r="A32" s="33" t="s">
        <v>351</v>
      </c>
    </row>
    <row r="33" spans="1:1">
      <c r="A33" s="33" t="s">
        <v>352</v>
      </c>
    </row>
    <row r="34" spans="1:1">
      <c r="A34" s="33" t="s">
        <v>353</v>
      </c>
    </row>
    <row r="35" spans="1:1">
      <c r="A35" s="33" t="s">
        <v>354</v>
      </c>
    </row>
    <row r="36" spans="1:1">
      <c r="A36" s="33" t="s">
        <v>355</v>
      </c>
    </row>
    <row r="37" spans="1:1">
      <c r="A37" s="33" t="s">
        <v>356</v>
      </c>
    </row>
    <row r="38" spans="1:1">
      <c r="A38" s="33" t="s">
        <v>357</v>
      </c>
    </row>
    <row r="39" spans="1:1">
      <c r="A39" s="33" t="s">
        <v>358</v>
      </c>
    </row>
    <row r="40" spans="1:1">
      <c r="A40" s="33" t="s">
        <v>359</v>
      </c>
    </row>
    <row r="41" spans="1:1">
      <c r="A41" s="33" t="s">
        <v>360</v>
      </c>
    </row>
    <row r="42" spans="1:1">
      <c r="A42" s="33" t="s">
        <v>361</v>
      </c>
    </row>
    <row r="43" spans="1:1">
      <c r="A43" s="33" t="s">
        <v>362</v>
      </c>
    </row>
    <row r="44" spans="1:1">
      <c r="A44" s="33" t="s">
        <v>363</v>
      </c>
    </row>
    <row r="45" spans="1:1">
      <c r="A45" s="33" t="s">
        <v>364</v>
      </c>
    </row>
    <row r="46" spans="1:1">
      <c r="A46" s="33" t="s">
        <v>365</v>
      </c>
    </row>
    <row r="47" spans="1:1">
      <c r="A47" s="33" t="s">
        <v>366</v>
      </c>
    </row>
    <row r="48" spans="1:1">
      <c r="A48" s="33" t="s">
        <v>367</v>
      </c>
    </row>
    <row r="49" spans="1:1">
      <c r="A49" s="33" t="s">
        <v>368</v>
      </c>
    </row>
    <row r="50" spans="1:1">
      <c r="A50" s="33" t="s">
        <v>369</v>
      </c>
    </row>
    <row r="51" spans="1:1">
      <c r="A51" s="33" t="s">
        <v>370</v>
      </c>
    </row>
    <row r="52" spans="1:1">
      <c r="A52" s="33" t="s">
        <v>371</v>
      </c>
    </row>
    <row r="53" spans="1:1">
      <c r="A53" s="33" t="s">
        <v>372</v>
      </c>
    </row>
    <row r="54" spans="1:1">
      <c r="A54" s="33" t="s">
        <v>373</v>
      </c>
    </row>
    <row r="55" spans="1:1">
      <c r="A55" s="33" t="s">
        <v>374</v>
      </c>
    </row>
    <row r="56" spans="1:1">
      <c r="A56" s="33" t="s">
        <v>375</v>
      </c>
    </row>
    <row r="57" spans="1:1">
      <c r="A57" s="33" t="s">
        <v>376</v>
      </c>
    </row>
    <row r="58" spans="1:1">
      <c r="A58" s="33" t="s">
        <v>377</v>
      </c>
    </row>
    <row r="59" spans="1:1">
      <c r="A59" s="33" t="s">
        <v>378</v>
      </c>
    </row>
    <row r="60" spans="1:1">
      <c r="A60" s="33" t="s">
        <v>379</v>
      </c>
    </row>
    <row r="61" spans="1:1">
      <c r="A61" s="33" t="s">
        <v>380</v>
      </c>
    </row>
    <row r="62" spans="1:1">
      <c r="A62" s="33" t="s">
        <v>381</v>
      </c>
    </row>
    <row r="63" spans="1:1">
      <c r="A63" s="33" t="s">
        <v>382</v>
      </c>
    </row>
    <row r="64" spans="1:1">
      <c r="A64" s="33" t="s">
        <v>383</v>
      </c>
    </row>
    <row r="65" spans="1:1">
      <c r="A65" s="33" t="s">
        <v>384</v>
      </c>
    </row>
    <row r="66" spans="1:1">
      <c r="A66" s="33" t="s">
        <v>385</v>
      </c>
    </row>
    <row r="67" spans="1:1">
      <c r="A67" s="33" t="s">
        <v>386</v>
      </c>
    </row>
    <row r="68" spans="1:1">
      <c r="A68" s="33" t="s">
        <v>387</v>
      </c>
    </row>
    <row r="69" spans="1:1">
      <c r="A69" s="33" t="s">
        <v>388</v>
      </c>
    </row>
    <row r="70" spans="1:1">
      <c r="A70" s="33" t="s">
        <v>389</v>
      </c>
    </row>
    <row r="71" spans="1:1">
      <c r="A71" s="33" t="s">
        <v>390</v>
      </c>
    </row>
    <row r="72" spans="1:1">
      <c r="A72" s="33" t="s">
        <v>391</v>
      </c>
    </row>
    <row r="73" spans="1:1">
      <c r="A73" s="33" t="s">
        <v>392</v>
      </c>
    </row>
    <row r="74" spans="1:1">
      <c r="A74" s="33" t="s">
        <v>393</v>
      </c>
    </row>
    <row r="75" spans="1:1">
      <c r="A75" s="33" t="s">
        <v>394</v>
      </c>
    </row>
    <row r="76" spans="1:1">
      <c r="A76" s="33" t="s">
        <v>395</v>
      </c>
    </row>
    <row r="77" spans="1:1">
      <c r="A77" s="33" t="s">
        <v>396</v>
      </c>
    </row>
    <row r="78" spans="1:1">
      <c r="A78" s="33" t="s">
        <v>397</v>
      </c>
    </row>
    <row r="79" spans="1:1">
      <c r="A79" s="33" t="s">
        <v>398</v>
      </c>
    </row>
    <row r="80" spans="1:1">
      <c r="A80" s="33" t="s">
        <v>399</v>
      </c>
    </row>
    <row r="81" spans="1:1">
      <c r="A81" s="33" t="s">
        <v>400</v>
      </c>
    </row>
    <row r="82" spans="1:1">
      <c r="A82" s="33" t="s">
        <v>401</v>
      </c>
    </row>
    <row r="83" spans="1:1">
      <c r="A83" s="33" t="s">
        <v>402</v>
      </c>
    </row>
    <row r="84" spans="1:1">
      <c r="A84" s="33" t="s">
        <v>403</v>
      </c>
    </row>
    <row r="85" spans="1:1">
      <c r="A85" s="33" t="s">
        <v>404</v>
      </c>
    </row>
    <row r="86" spans="1:1">
      <c r="A86" s="33" t="s">
        <v>405</v>
      </c>
    </row>
    <row r="87" spans="1:1">
      <c r="A87" s="33" t="s">
        <v>406</v>
      </c>
    </row>
    <row r="88" spans="1:1">
      <c r="A88" s="33" t="s">
        <v>407</v>
      </c>
    </row>
    <row r="89" spans="1:1">
      <c r="A89" s="33" t="s">
        <v>408</v>
      </c>
    </row>
    <row r="90" spans="1:1">
      <c r="A90" s="33" t="s">
        <v>409</v>
      </c>
    </row>
    <row r="91" spans="1:1">
      <c r="A91" s="33" t="s">
        <v>410</v>
      </c>
    </row>
    <row r="92" spans="1:1">
      <c r="A92" s="33" t="s">
        <v>411</v>
      </c>
    </row>
    <row r="93" spans="1:1">
      <c r="A93" s="33" t="s">
        <v>412</v>
      </c>
    </row>
    <row r="94" spans="1:1">
      <c r="A94" s="33" t="s">
        <v>413</v>
      </c>
    </row>
    <row r="95" spans="1:1">
      <c r="A95" s="33" t="s">
        <v>414</v>
      </c>
    </row>
    <row r="96" spans="1:1">
      <c r="A96" s="33" t="s">
        <v>415</v>
      </c>
    </row>
    <row r="97" spans="1:1">
      <c r="A97" s="33" t="s">
        <v>416</v>
      </c>
    </row>
    <row r="98" spans="1:1">
      <c r="A98" s="33" t="s">
        <v>417</v>
      </c>
    </row>
    <row r="99" spans="1:1">
      <c r="A99" s="33" t="s">
        <v>418</v>
      </c>
    </row>
    <row r="100" spans="1:1">
      <c r="A100" s="33" t="s">
        <v>419</v>
      </c>
    </row>
    <row r="101" spans="1:1">
      <c r="A101" s="33" t="s">
        <v>420</v>
      </c>
    </row>
    <row r="102" spans="1:1">
      <c r="A102" s="33" t="s">
        <v>421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EEF87-859A-4FDF-B2E6-D7A3A9FE9D56}">
  <sheetPr codeName="Sheet3">
    <tabColor rgb="FFFFFF00"/>
  </sheetPr>
  <dimension ref="A1:AM34"/>
  <sheetViews>
    <sheetView topLeftCell="E2" zoomScale="86" zoomScaleNormal="86" workbookViewId="0">
      <selection activeCell="V2" sqref="V2"/>
    </sheetView>
  </sheetViews>
  <sheetFormatPr baseColWidth="10" defaultColWidth="8.69921875" defaultRowHeight="13.8"/>
  <cols>
    <col min="1" max="26" width="18.09765625" style="69" customWidth="1"/>
    <col min="27" max="27" width="14.8984375" style="69" customWidth="1"/>
    <col min="28" max="28" width="18.69921875" style="69" customWidth="1"/>
    <col min="29" max="16384" width="8.69921875" style="69"/>
  </cols>
  <sheetData>
    <row r="1" spans="1:39" ht="165.6">
      <c r="A1" s="68" t="s">
        <v>422</v>
      </c>
      <c r="B1" s="68" t="s">
        <v>423</v>
      </c>
      <c r="C1" s="68" t="s">
        <v>424</v>
      </c>
      <c r="D1" s="68" t="s">
        <v>425</v>
      </c>
      <c r="E1" s="68" t="s">
        <v>61</v>
      </c>
      <c r="F1" s="68" t="s">
        <v>426</v>
      </c>
      <c r="G1" s="68" t="s">
        <v>427</v>
      </c>
      <c r="H1" s="68" t="s">
        <v>428</v>
      </c>
      <c r="I1" s="68" t="s">
        <v>429</v>
      </c>
      <c r="J1" s="68" t="s">
        <v>430</v>
      </c>
      <c r="K1" s="68" t="s">
        <v>431</v>
      </c>
      <c r="L1" s="69" t="s">
        <v>311</v>
      </c>
      <c r="M1" s="72" t="s">
        <v>312</v>
      </c>
      <c r="N1" s="69" t="s">
        <v>313</v>
      </c>
      <c r="O1" s="69" t="s">
        <v>314</v>
      </c>
      <c r="P1" s="69" t="s">
        <v>432</v>
      </c>
      <c r="Q1" s="69" t="s">
        <v>433</v>
      </c>
      <c r="R1" s="69" t="s">
        <v>434</v>
      </c>
      <c r="S1" s="69" t="s">
        <v>435</v>
      </c>
      <c r="T1" s="69" t="s">
        <v>436</v>
      </c>
      <c r="U1" s="69" t="s">
        <v>437</v>
      </c>
      <c r="V1" s="69" t="s">
        <v>438</v>
      </c>
      <c r="W1" s="69" t="s">
        <v>439</v>
      </c>
      <c r="X1" s="69" t="s">
        <v>440</v>
      </c>
      <c r="Y1" s="69" t="s">
        <v>441</v>
      </c>
      <c r="Z1" s="69" t="s">
        <v>442</v>
      </c>
      <c r="AA1" s="70" t="s">
        <v>443</v>
      </c>
      <c r="AB1" s="69" t="s">
        <v>444</v>
      </c>
      <c r="AC1" s="74" t="s">
        <v>445</v>
      </c>
      <c r="AD1" s="74" t="s">
        <v>446</v>
      </c>
      <c r="AE1" s="74" t="s">
        <v>50</v>
      </c>
      <c r="AF1" s="69" t="s">
        <v>311</v>
      </c>
      <c r="AG1" s="72" t="s">
        <v>312</v>
      </c>
      <c r="AH1" s="69" t="s">
        <v>313</v>
      </c>
      <c r="AI1" s="69" t="s">
        <v>314</v>
      </c>
    </row>
    <row r="2" spans="1:39" ht="110.4">
      <c r="A2" s="69" t="s">
        <v>447</v>
      </c>
      <c r="B2" s="69" t="s">
        <v>30</v>
      </c>
      <c r="C2" s="69" t="s">
        <v>448</v>
      </c>
      <c r="D2" s="69" t="s">
        <v>449</v>
      </c>
      <c r="E2" s="69" t="s">
        <v>311</v>
      </c>
      <c r="F2" s="69" t="s">
        <v>63</v>
      </c>
      <c r="G2" s="69">
        <v>1</v>
      </c>
      <c r="H2" s="69" t="s">
        <v>30</v>
      </c>
      <c r="I2" s="69" t="s">
        <v>30</v>
      </c>
      <c r="J2" s="69" t="s">
        <v>450</v>
      </c>
      <c r="K2" s="69" t="s">
        <v>30</v>
      </c>
      <c r="L2" s="69" t="s">
        <v>71</v>
      </c>
      <c r="M2" s="69" t="s">
        <v>315</v>
      </c>
      <c r="N2" s="69" t="s">
        <v>316</v>
      </c>
      <c r="O2" s="69" t="s">
        <v>317</v>
      </c>
      <c r="P2" s="69" t="s">
        <v>451</v>
      </c>
      <c r="Q2" s="69" t="s">
        <v>452</v>
      </c>
      <c r="R2" s="69" t="s">
        <v>453</v>
      </c>
      <c r="S2" s="69" t="s">
        <v>30</v>
      </c>
      <c r="T2" s="69" t="s">
        <v>454</v>
      </c>
      <c r="U2" s="69" t="s">
        <v>455</v>
      </c>
      <c r="V2" s="106" t="s">
        <v>456</v>
      </c>
      <c r="W2" s="69" t="s">
        <v>30</v>
      </c>
      <c r="X2" s="69" t="s">
        <v>30</v>
      </c>
      <c r="Y2" s="69" t="s">
        <v>457</v>
      </c>
      <c r="Z2" s="69" t="s">
        <v>458</v>
      </c>
      <c r="AA2" s="71" t="s">
        <v>459</v>
      </c>
      <c r="AB2" s="74" t="s">
        <v>460</v>
      </c>
      <c r="AC2" s="74" t="s">
        <v>461</v>
      </c>
      <c r="AD2" s="74" t="s">
        <v>462</v>
      </c>
      <c r="AE2" s="74" t="s">
        <v>462</v>
      </c>
      <c r="AL2" s="37"/>
    </row>
    <row r="3" spans="1:39" ht="108" customHeight="1">
      <c r="A3" s="69" t="s">
        <v>463</v>
      </c>
      <c r="B3" s="69" t="s">
        <v>66</v>
      </c>
      <c r="C3" s="69" t="s">
        <v>445</v>
      </c>
      <c r="D3" s="69" t="s">
        <v>464</v>
      </c>
      <c r="E3" s="72" t="s">
        <v>312</v>
      </c>
      <c r="F3" s="72" t="s">
        <v>465</v>
      </c>
      <c r="G3" s="69">
        <v>2</v>
      </c>
      <c r="H3" s="69" t="s">
        <v>66</v>
      </c>
      <c r="I3" s="69" t="s">
        <v>66</v>
      </c>
      <c r="J3" s="69" t="s">
        <v>466</v>
      </c>
      <c r="K3" s="69" t="s">
        <v>66</v>
      </c>
      <c r="L3" s="69" t="s">
        <v>318</v>
      </c>
      <c r="N3" s="69" t="s">
        <v>319</v>
      </c>
      <c r="O3" s="69" t="s">
        <v>320</v>
      </c>
      <c r="P3" s="69" t="s">
        <v>467</v>
      </c>
      <c r="Q3" s="69" t="s">
        <v>468</v>
      </c>
      <c r="R3" s="69" t="s">
        <v>85</v>
      </c>
      <c r="S3" s="69" t="s">
        <v>66</v>
      </c>
      <c r="T3" s="69" t="s">
        <v>469</v>
      </c>
      <c r="U3" s="69" t="s">
        <v>470</v>
      </c>
      <c r="V3" s="106" t="s">
        <v>121</v>
      </c>
      <c r="W3" s="69" t="s">
        <v>66</v>
      </c>
      <c r="X3" s="69" t="s">
        <v>66</v>
      </c>
      <c r="Y3" s="69" t="s">
        <v>471</v>
      </c>
      <c r="Z3" s="69" t="s">
        <v>120</v>
      </c>
      <c r="AA3" s="71" t="s">
        <v>472</v>
      </c>
      <c r="AB3" s="74" t="s">
        <v>473</v>
      </c>
      <c r="AC3" s="74" t="s">
        <v>474</v>
      </c>
      <c r="AD3" s="74" t="s">
        <v>475</v>
      </c>
      <c r="AE3" s="74" t="s">
        <v>475</v>
      </c>
      <c r="AK3" s="53" t="s">
        <v>445</v>
      </c>
      <c r="AL3" s="37"/>
      <c r="AM3" s="38"/>
    </row>
    <row r="4" spans="1:39" ht="77.25" customHeight="1">
      <c r="A4" s="69" t="s">
        <v>476</v>
      </c>
      <c r="C4" s="69" t="s">
        <v>446</v>
      </c>
      <c r="D4" s="69" t="s">
        <v>477</v>
      </c>
      <c r="E4" s="69" t="s">
        <v>313</v>
      </c>
      <c r="G4" s="69">
        <v>3</v>
      </c>
      <c r="J4" s="69" t="s">
        <v>478</v>
      </c>
      <c r="P4" s="73" t="s">
        <v>479</v>
      </c>
      <c r="Q4" s="69" t="s">
        <v>83</v>
      </c>
      <c r="R4" s="69" t="s">
        <v>480</v>
      </c>
      <c r="T4" s="69" t="s">
        <v>481</v>
      </c>
      <c r="U4" s="69" t="s">
        <v>88</v>
      </c>
      <c r="V4" s="106" t="s">
        <v>482</v>
      </c>
      <c r="Y4" s="69" t="s">
        <v>483</v>
      </c>
      <c r="Z4" s="69" t="s">
        <v>104</v>
      </c>
      <c r="AA4" s="71" t="s">
        <v>484</v>
      </c>
      <c r="AB4" s="74" t="s">
        <v>485</v>
      </c>
      <c r="AC4" s="74" t="s">
        <v>486</v>
      </c>
      <c r="AD4" s="74" t="s">
        <v>487</v>
      </c>
      <c r="AE4" s="74" t="s">
        <v>488</v>
      </c>
      <c r="AK4" s="53" t="s">
        <v>445</v>
      </c>
      <c r="AL4" s="37"/>
    </row>
    <row r="5" spans="1:39" ht="86.25" customHeight="1">
      <c r="A5" s="69" t="s">
        <v>489</v>
      </c>
      <c r="C5" s="69" t="s">
        <v>490</v>
      </c>
      <c r="D5" s="69" t="s">
        <v>491</v>
      </c>
      <c r="E5" s="69" t="s">
        <v>314</v>
      </c>
      <c r="G5" s="69">
        <v>4</v>
      </c>
      <c r="P5" s="69" t="s">
        <v>492</v>
      </c>
      <c r="Q5" s="69" t="s">
        <v>493</v>
      </c>
      <c r="R5" s="69" t="s">
        <v>494</v>
      </c>
      <c r="V5" s="106" t="s">
        <v>495</v>
      </c>
      <c r="Y5" s="69" t="s">
        <v>496</v>
      </c>
      <c r="Z5" s="69" t="s">
        <v>497</v>
      </c>
      <c r="AA5" s="71" t="s">
        <v>498</v>
      </c>
      <c r="AB5" s="74" t="s">
        <v>499</v>
      </c>
      <c r="AC5" s="74" t="s">
        <v>500</v>
      </c>
      <c r="AE5" s="74"/>
      <c r="AK5" s="53" t="s">
        <v>445</v>
      </c>
      <c r="AL5" s="37"/>
      <c r="AM5" s="38"/>
    </row>
    <row r="6" spans="1:39" ht="61.2">
      <c r="D6" s="69" t="s">
        <v>501</v>
      </c>
      <c r="G6" s="69">
        <v>5</v>
      </c>
      <c r="P6" s="69" t="s">
        <v>77</v>
      </c>
      <c r="Q6" s="69" t="s">
        <v>502</v>
      </c>
      <c r="R6" s="69" t="s">
        <v>503</v>
      </c>
      <c r="Y6" s="69" t="s">
        <v>504</v>
      </c>
      <c r="Z6" s="69" t="s">
        <v>505</v>
      </c>
      <c r="AB6" s="74" t="s">
        <v>506</v>
      </c>
      <c r="AK6" s="53" t="s">
        <v>445</v>
      </c>
      <c r="AL6" s="37"/>
      <c r="AM6" s="38"/>
    </row>
    <row r="7" spans="1:39" ht="61.2">
      <c r="D7" s="69" t="s">
        <v>36</v>
      </c>
      <c r="P7" s="69" t="s">
        <v>507</v>
      </c>
      <c r="Q7" s="69" t="s">
        <v>508</v>
      </c>
      <c r="AB7" s="74" t="s">
        <v>509</v>
      </c>
      <c r="AK7" s="53" t="s">
        <v>445</v>
      </c>
      <c r="AL7" s="37"/>
    </row>
    <row r="8" spans="1:39" ht="61.2">
      <c r="D8" s="69" t="s">
        <v>510</v>
      </c>
      <c r="P8" s="69" t="s">
        <v>511</v>
      </c>
      <c r="AB8" s="74" t="s">
        <v>512</v>
      </c>
      <c r="AK8" s="53" t="s">
        <v>445</v>
      </c>
      <c r="AL8" s="37"/>
      <c r="AM8" s="38"/>
    </row>
    <row r="9" spans="1:39" ht="61.2">
      <c r="D9" s="69" t="s">
        <v>513</v>
      </c>
      <c r="P9" s="69" t="s">
        <v>514</v>
      </c>
      <c r="AB9" s="74" t="s">
        <v>39</v>
      </c>
      <c r="AK9" s="53" t="s">
        <v>445</v>
      </c>
      <c r="AL9" s="37"/>
      <c r="AM9" s="38"/>
    </row>
    <row r="10" spans="1:39" ht="61.2">
      <c r="D10" s="69" t="s">
        <v>515</v>
      </c>
      <c r="P10" s="69" t="s">
        <v>516</v>
      </c>
      <c r="AB10" s="74" t="s">
        <v>517</v>
      </c>
      <c r="AK10" s="53" t="s">
        <v>445</v>
      </c>
      <c r="AL10" s="37"/>
    </row>
    <row r="11" spans="1:39" ht="27.6">
      <c r="D11" s="69" t="s">
        <v>518</v>
      </c>
      <c r="P11" s="69" t="s">
        <v>503</v>
      </c>
      <c r="AB11" s="74" t="s">
        <v>519</v>
      </c>
      <c r="AK11" s="53"/>
      <c r="AL11" s="37"/>
      <c r="AM11" s="37"/>
    </row>
    <row r="12" spans="1:39" ht="24.6">
      <c r="AB12" s="74" t="s">
        <v>520</v>
      </c>
      <c r="AK12" s="54"/>
      <c r="AL12" s="37"/>
      <c r="AM12" s="39"/>
    </row>
    <row r="13" spans="1:39" ht="27.6">
      <c r="AB13" s="74" t="s">
        <v>521</v>
      </c>
      <c r="AL13" s="37"/>
    </row>
    <row r="14" spans="1:39" ht="24.6">
      <c r="AB14" s="74" t="s">
        <v>522</v>
      </c>
      <c r="AK14" s="62"/>
      <c r="AL14" s="37"/>
    </row>
    <row r="15" spans="1:39" ht="24.6">
      <c r="AB15" s="74" t="s">
        <v>523</v>
      </c>
      <c r="AK15" s="40"/>
      <c r="AL15" s="37"/>
    </row>
    <row r="16" spans="1:39" ht="24.6">
      <c r="AB16" s="74" t="s">
        <v>524</v>
      </c>
      <c r="AK16" s="40"/>
      <c r="AL16" s="37"/>
    </row>
    <row r="17" spans="37:39" ht="24.6">
      <c r="AK17" s="40"/>
      <c r="AL17" s="37"/>
      <c r="AM17" s="39"/>
    </row>
    <row r="18" spans="37:39" ht="147.6">
      <c r="AK18" s="37"/>
      <c r="AL18" s="37"/>
      <c r="AM18" s="40" t="s">
        <v>525</v>
      </c>
    </row>
    <row r="19" spans="37:39" ht="319.8">
      <c r="AK19" s="37"/>
      <c r="AL19" s="37"/>
      <c r="AM19" s="39" t="s">
        <v>526</v>
      </c>
    </row>
    <row r="20" spans="37:39" ht="24.6">
      <c r="AK20" s="37"/>
      <c r="AL20" s="37"/>
      <c r="AM20" s="40"/>
    </row>
    <row r="21" spans="37:39" ht="295.2">
      <c r="AK21" s="37"/>
      <c r="AL21" s="37"/>
      <c r="AM21" s="39" t="s">
        <v>527</v>
      </c>
    </row>
    <row r="22" spans="37:39" ht="40.799999999999997">
      <c r="AK22" s="52" t="s">
        <v>446</v>
      </c>
      <c r="AL22" s="37"/>
      <c r="AM22" s="39"/>
    </row>
    <row r="23" spans="37:39" ht="40.799999999999997">
      <c r="AK23" s="75" t="s">
        <v>446</v>
      </c>
      <c r="AL23" s="37"/>
      <c r="AM23" s="39"/>
    </row>
    <row r="24" spans="37:39" ht="246">
      <c r="AK24" s="40" t="s">
        <v>490</v>
      </c>
      <c r="AL24" s="37"/>
      <c r="AM24" s="40" t="s">
        <v>528</v>
      </c>
    </row>
    <row r="25" spans="37:39" ht="24.6">
      <c r="AK25" s="40"/>
      <c r="AL25" s="37"/>
      <c r="AM25" s="40"/>
    </row>
    <row r="26" spans="37:39" ht="98.4">
      <c r="AK26" s="52" t="s">
        <v>490</v>
      </c>
      <c r="AL26" s="37"/>
      <c r="AM26" s="39" t="s">
        <v>529</v>
      </c>
    </row>
    <row r="27" spans="37:39" ht="61.2">
      <c r="AK27" s="52" t="s">
        <v>490</v>
      </c>
      <c r="AL27" s="37"/>
      <c r="AM27" s="37"/>
    </row>
    <row r="28" spans="37:39" ht="73.8">
      <c r="AK28" s="52" t="s">
        <v>490</v>
      </c>
      <c r="AL28" s="37"/>
      <c r="AM28" s="39" t="s">
        <v>530</v>
      </c>
    </row>
    <row r="29" spans="37:39" ht="61.2">
      <c r="AK29" s="52" t="s">
        <v>490</v>
      </c>
      <c r="AL29" s="76"/>
      <c r="AM29" s="39"/>
    </row>
    <row r="30" spans="37:39" ht="147.6">
      <c r="AK30" s="37"/>
      <c r="AL30" s="37"/>
      <c r="AM30" s="40" t="s">
        <v>525</v>
      </c>
    </row>
    <row r="31" spans="37:39" ht="24.6">
      <c r="AK31" s="37"/>
      <c r="AL31" s="37"/>
      <c r="AM31" s="40"/>
    </row>
    <row r="32" spans="37:39" ht="319.8">
      <c r="AK32" s="37"/>
      <c r="AL32" s="37"/>
      <c r="AM32" s="39" t="s">
        <v>526</v>
      </c>
    </row>
    <row r="33" spans="37:39" ht="21">
      <c r="AK33" s="37"/>
      <c r="AL33" s="37"/>
      <c r="AM33" s="42"/>
    </row>
    <row r="34" spans="37:39" ht="295.2">
      <c r="AK34" s="37"/>
      <c r="AL34" s="37"/>
      <c r="AM34" s="39" t="s">
        <v>527</v>
      </c>
    </row>
  </sheetData>
  <hyperlinks>
    <hyperlink ref="P4" r:id="rId1" xr:uid="{751FD76C-4B12-4A2B-8F2B-D882C99523B9}"/>
  </hyperlinks>
  <pageMargins left="0.7" right="0.7" top="0.75" bottom="0.75" header="0.3" footer="0.3"/>
  <pageSetup paperSize="9" orientation="portrait" r:id="rId2"/>
  <headerFooter>
    <oddFooter xml:space="preserve">&amp;L_x000D_&amp;1#&amp;"Tahoma"&amp;9&amp;KCF022B C2 – Usage restreint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6764F-A9E7-4FE7-BE56-9263655F8635}">
  <dimension ref="A1:O6"/>
  <sheetViews>
    <sheetView workbookViewId="0">
      <selection activeCell="G2" sqref="G2:G5"/>
    </sheetView>
  </sheetViews>
  <sheetFormatPr baseColWidth="10" defaultColWidth="11.3984375" defaultRowHeight="13.8"/>
  <cols>
    <col min="7" max="7" width="16.296875" customWidth="1"/>
  </cols>
  <sheetData>
    <row r="1" spans="1:15" ht="124.2">
      <c r="A1" t="s">
        <v>60</v>
      </c>
      <c r="B1" t="s">
        <v>531</v>
      </c>
      <c r="C1" t="s">
        <v>532</v>
      </c>
      <c r="D1" t="s">
        <v>533</v>
      </c>
      <c r="L1" s="69" t="s">
        <v>534</v>
      </c>
      <c r="M1" s="72" t="s">
        <v>535</v>
      </c>
      <c r="N1" s="69" t="s">
        <v>536</v>
      </c>
      <c r="O1" s="69" t="s">
        <v>537</v>
      </c>
    </row>
    <row r="2" spans="1:15" ht="179.4">
      <c r="A2" s="69" t="s">
        <v>71</v>
      </c>
      <c r="B2" s="69" t="s">
        <v>315</v>
      </c>
      <c r="C2" s="69" t="s">
        <v>316</v>
      </c>
      <c r="D2" s="69" t="s">
        <v>538</v>
      </c>
      <c r="G2" s="106" t="s">
        <v>90</v>
      </c>
    </row>
    <row r="3" spans="1:15" ht="110.4">
      <c r="A3" s="69" t="s">
        <v>318</v>
      </c>
      <c r="B3" s="69"/>
      <c r="C3" s="69" t="s">
        <v>319</v>
      </c>
      <c r="D3" s="69" t="s">
        <v>320</v>
      </c>
      <c r="G3" s="106" t="s">
        <v>121</v>
      </c>
    </row>
    <row r="4" spans="1:15">
      <c r="G4" s="106" t="s">
        <v>482</v>
      </c>
    </row>
    <row r="5" spans="1:15">
      <c r="G5" s="106" t="s">
        <v>446</v>
      </c>
    </row>
    <row r="6" spans="1:15">
      <c r="G6" s="3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f2f47b2-9f62-4807-a72a-5facd3f4bcc7" xsi:nil="true"/>
    <lcf76f155ced4ddcb4097134ff3c332f xmlns="be1e4357-6d62-477e-857f-f67ec868b89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9A88B3A62BA5C4A81CCAA8E0B7C93FF" ma:contentTypeVersion="17" ma:contentTypeDescription="Crée un document." ma:contentTypeScope="" ma:versionID="9c30cd702f43d32a049092d24521a2b7">
  <xsd:schema xmlns:xsd="http://www.w3.org/2001/XMLSchema" xmlns:xs="http://www.w3.org/2001/XMLSchema" xmlns:p="http://schemas.microsoft.com/office/2006/metadata/properties" xmlns:ns2="0f2f47b2-9f62-4807-a72a-5facd3f4bcc7" xmlns:ns3="be1e4357-6d62-477e-857f-f67ec868b895" targetNamespace="http://schemas.microsoft.com/office/2006/metadata/properties" ma:root="true" ma:fieldsID="70667cdfcdb2ac45abc70aec5116668f" ns2:_="" ns3:_="">
    <xsd:import namespace="0f2f47b2-9f62-4807-a72a-5facd3f4bcc7"/>
    <xsd:import namespace="be1e4357-6d62-477e-857f-f67ec868b8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MediaServiceOCR"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2f47b2-9f62-4807-a72a-5facd3f4bcc7"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2" nillable="true" ma:displayName="Taxonomy Catch All Column" ma:hidden="true" ma:list="{0161f753-3d56-4b52-8401-24de90b1b56b}" ma:internalName="TaxCatchAll" ma:showField="CatchAllData" ma:web="0f2f47b2-9f62-4807-a72a-5facd3f4bc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e1e4357-6d62-477e-857f-f67ec868b8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Balises d’images" ma:readOnly="false" ma:fieldId="{5cf76f15-5ced-4ddc-b409-7134ff3c332f}" ma:taxonomyMulti="true" ma:sspId="6d3a89c3-dfa8-4892-b639-3079eaac7c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A5310B-703E-4EE9-978C-11E3AC6A8419}">
  <ds:schemaRefs>
    <ds:schemaRef ds:uri="be1e4357-6d62-477e-857f-f67ec868b895"/>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0f2f47b2-9f62-4807-a72a-5facd3f4bcc7"/>
    <ds:schemaRef ds:uri="http://www.w3.org/XML/1998/namespace"/>
    <ds:schemaRef ds:uri="http://purl.org/dc/dcmitype/"/>
  </ds:schemaRefs>
</ds:datastoreItem>
</file>

<file path=customXml/itemProps2.xml><?xml version="1.0" encoding="utf-8"?>
<ds:datastoreItem xmlns:ds="http://schemas.openxmlformats.org/officeDocument/2006/customXml" ds:itemID="{A00AF447-9180-4DA4-A67C-F7E8925919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2f47b2-9f62-4807-a72a-5facd3f4bcc7"/>
    <ds:schemaRef ds:uri="be1e4357-6d62-477e-857f-f67ec868b8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5151F9-0E11-4B8B-BA82-771AFA045311}">
  <ds:schemaRefs>
    <ds:schemaRef ds:uri="http://schemas.microsoft.com/sharepoint/v3/contenttype/forms"/>
  </ds:schemaRefs>
</ds:datastoreItem>
</file>

<file path=docMetadata/LabelInfo.xml><?xml version="1.0" encoding="utf-8"?>
<clbl:labelList xmlns:clbl="http://schemas.microsoft.com/office/2020/mipLabelMetadata">
  <clbl:label id="{7bd1f144-26ac-4410-8fdb-05c7de218e82}" enabled="1" method="Standard" siteId="{8b87af7d-8647-4dc7-8df4-5f69a2011bb5}" contentBits="3" removed="0"/>
  <clbl:label id="{bb5d96ea-ab39-44a0-a6d6-b6f0aac5958b}" enabled="1" method="Privileged" siteId="{76a2ae5a-9f00-4f6b-95ed-5d33d77c4d6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14</vt:i4>
      </vt:variant>
    </vt:vector>
  </HeadingPairs>
  <TitlesOfParts>
    <vt:vector size="26" baseType="lpstr">
      <vt:lpstr>lisez  moi </vt:lpstr>
      <vt:lpstr>Formulaire</vt:lpstr>
      <vt:lpstr>Feuil6</vt:lpstr>
      <vt:lpstr>Feuil5</vt:lpstr>
      <vt:lpstr>Signature et Tranmission</vt:lpstr>
      <vt:lpstr>Récap</vt:lpstr>
      <vt:lpstr>Feuil1</vt:lpstr>
      <vt:lpstr>Feuil4</vt:lpstr>
      <vt:lpstr>Feuil3</vt:lpstr>
      <vt:lpstr>Feuil2</vt:lpstr>
      <vt:lpstr>Listes</vt:lpstr>
      <vt:lpstr>liste axe et volet</vt:lpstr>
      <vt:lpstr>Axe_1</vt:lpstr>
      <vt:lpstr>Axe_2</vt:lpstr>
      <vt:lpstr>Axe_3</vt:lpstr>
      <vt:lpstr>Axe_4</vt:lpstr>
      <vt:lpstr>Liste_AccompagnementSocial</vt:lpstr>
      <vt:lpstr>Liste_AnimationVieSociale</vt:lpstr>
      <vt:lpstr>Liste_Enfance</vt:lpstr>
      <vt:lpstr>Liste_Jeunesse</vt:lpstr>
      <vt:lpstr>Liste_lieux</vt:lpstr>
      <vt:lpstr>Liste_Logement</vt:lpstr>
      <vt:lpstr>Liste_SIRETdifferent</vt:lpstr>
      <vt:lpstr>Liste_Thematiqueprojet</vt:lpstr>
      <vt:lpstr>Volet_1___Actions_collectives_d_échanges_et_d_entraide_entre__parents</vt:lpstr>
      <vt:lpstr>Formulaire!Zone_d_impression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Barre, Capucine</dc:creator>
  <cp:keywords/>
  <dc:description/>
  <cp:lastModifiedBy>Emilie Grain</cp:lastModifiedBy>
  <cp:revision/>
  <dcterms:created xsi:type="dcterms:W3CDTF">2024-12-05T16:07:47Z</dcterms:created>
  <dcterms:modified xsi:type="dcterms:W3CDTF">2026-11-02T12:51:52Z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0x01010099A88B3A62BA5C4A81CCAA8E0B7C93FF</vt:lpwstr>
  </property>
  <property fmtid="{D5CDD505-2E9C-101B-9397-08002B2CF9AE}" pid="3" name="MediaServiceImageTags">
    <vt:lpwstr/>
  </property>
</Properties>
</file>